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5" windowWidth="12975" windowHeight="11100" activeTab="0"/>
  </bookViews>
  <sheets>
    <sheet name="10" sheetId="1" r:id="rId1"/>
    <sheet name="10-Подпрограмма 3" sheetId="2" r:id="rId2"/>
    <sheet name="11" sheetId="3" r:id="rId3"/>
    <sheet name="12" sheetId="4" r:id="rId4"/>
    <sheet name="13" sheetId="5" r:id="rId5"/>
    <sheet name="14" sheetId="6" r:id="rId6"/>
    <sheet name="15" sheetId="7" r:id="rId7"/>
    <sheet name="Эффективность" sheetId="8" r:id="rId8"/>
    <sheet name="15 внебюджет" sheetId="9" state="hidden" r:id="rId9"/>
  </sheets>
  <definedNames>
    <definedName name="_xlnm.Print_Area" localSheetId="0">'10'!$A$1:$J$851</definedName>
    <definedName name="_xlnm.Print_Area" localSheetId="1">'10-Подпрограмма 3'!$A$1:$J$335</definedName>
    <definedName name="_xlnm.Print_Area" localSheetId="4">'13'!$A$1:$J$14</definedName>
    <definedName name="_xlnm.Print_Area" localSheetId="5">'14'!$A$1:$G$38</definedName>
    <definedName name="_xlnm.Print_Area" localSheetId="6">'15'!$A$1:$I$127</definedName>
  </definedNames>
  <calcPr fullCalcOnLoad="1"/>
</workbook>
</file>

<file path=xl/sharedStrings.xml><?xml version="1.0" encoding="utf-8"?>
<sst xmlns="http://schemas.openxmlformats.org/spreadsheetml/2006/main" count="3840" uniqueCount="1075">
  <si>
    <t>1</t>
  </si>
  <si>
    <t>Подпрограмма 1</t>
  </si>
  <si>
    <t>Показатель
(индикатор)
(наименование)</t>
  </si>
  <si>
    <t>ГРБС</t>
  </si>
  <si>
    <t>Х</t>
  </si>
  <si>
    <t>юридические лица</t>
  </si>
  <si>
    <t>№</t>
  </si>
  <si>
    <t>федеральный бюджет</t>
  </si>
  <si>
    <t>1.1</t>
  </si>
  <si>
    <t>1.2</t>
  </si>
  <si>
    <t>2</t>
  </si>
  <si>
    <t>Подпрограмма 2</t>
  </si>
  <si>
    <t>1.2.1</t>
  </si>
  <si>
    <t>1.3</t>
  </si>
  <si>
    <t>1.1.</t>
  </si>
  <si>
    <t>краевой бюджет</t>
  </si>
  <si>
    <t>местные бюджеты</t>
  </si>
  <si>
    <t>государственные внебюджетные фонды</t>
  </si>
  <si>
    <t>Таблица 10</t>
  </si>
  <si>
    <t>Таблица 12</t>
  </si>
  <si>
    <t>Ответственный исполнитель:</t>
  </si>
  <si>
    <t>Факт начала реализации мероприятия</t>
  </si>
  <si>
    <t>Факт окончания реализации мероприятия, наступления контрольного события</t>
  </si>
  <si>
    <t>Таблица 13</t>
  </si>
  <si>
    <t>Сведения о достижении значений показателей (индикаторов)</t>
  </si>
  <si>
    <t>№ 
п/п</t>
  </si>
  <si>
    <t>Ед. измерения</t>
  </si>
  <si>
    <t>Обоснование отклонений значений показателя (индикатора) на конец отчетного года (при наличии)</t>
  </si>
  <si>
    <r>
      <t xml:space="preserve">год, предшествующий отчетному </t>
    </r>
    <r>
      <rPr>
        <vertAlign val="superscript"/>
        <sz val="11"/>
        <rFont val="Times New Roman"/>
        <family val="1"/>
      </rPr>
      <t>1</t>
    </r>
  </si>
  <si>
    <t>отчетный год</t>
  </si>
  <si>
    <t>план</t>
  </si>
  <si>
    <t>факт</t>
  </si>
  <si>
    <t>достигну-тые</t>
  </si>
  <si>
    <t>заплани-рованные</t>
  </si>
  <si>
    <t>окончания реализации</t>
  </si>
  <si>
    <t>начала реализации</t>
  </si>
  <si>
    <r>
      <t xml:space="preserve">Проблемы, возникшие 
в ходе реализации мероприятия </t>
    </r>
    <r>
      <rPr>
        <vertAlign val="superscript"/>
        <sz val="11"/>
        <rFont val="Times New Roman"/>
        <family val="1"/>
      </rPr>
      <t>1</t>
    </r>
  </si>
  <si>
    <t>Результаты</t>
  </si>
  <si>
    <t>Фактический срок</t>
  </si>
  <si>
    <t>Плановый срок</t>
  </si>
  <si>
    <t>Ответственный исполнитель</t>
  </si>
  <si>
    <t>о степени выполнения ведомственных целевых программ,</t>
  </si>
  <si>
    <t xml:space="preserve">Сведения </t>
  </si>
  <si>
    <t>Таблица 14</t>
  </si>
  <si>
    <t>Примечание (результат реализации; причины отклонений)</t>
  </si>
  <si>
    <t>Сроки принятия</t>
  </si>
  <si>
    <t>Основные положения</t>
  </si>
  <si>
    <t>Вид акта</t>
  </si>
  <si>
    <t>Расходы
(тыс. руб.), годы</t>
  </si>
  <si>
    <t xml:space="preserve">Код бюджетной классификации </t>
  </si>
  <si>
    <t>Всего:</t>
  </si>
  <si>
    <t>Примечание</t>
  </si>
  <si>
    <t>Значения показателей (индикаторов) государственной программы, подпрограммы государственной программы</t>
  </si>
  <si>
    <t>Наименование ведомственной целевой программы, основного мероприятия</t>
  </si>
  <si>
    <t xml:space="preserve">Форма мониторинга реализации государственной программы </t>
  </si>
  <si>
    <t>за счет средств внебюджетных фондов</t>
  </si>
  <si>
    <t>ЦСР *</t>
  </si>
  <si>
    <t>за счет средств федерального бюджета</t>
  </si>
  <si>
    <t>за счет средств краевого бюджета</t>
  </si>
  <si>
    <t>за счет средств местных бюджетов</t>
  </si>
  <si>
    <t>за счет средств юридических лиц</t>
  </si>
  <si>
    <t>Наименование государственной программы / подпрограммы / мероприятия</t>
  </si>
  <si>
    <t>№ п/п</t>
  </si>
  <si>
    <t>1.1.1.</t>
  </si>
  <si>
    <t>1.2.</t>
  </si>
  <si>
    <t>Таблица 11</t>
  </si>
  <si>
    <t>предусмотрено на 1 января</t>
  </si>
  <si>
    <t xml:space="preserve">предусмотрено на отчетную дату </t>
  </si>
  <si>
    <t>освоено</t>
  </si>
  <si>
    <t>профинансировано</t>
  </si>
  <si>
    <t>Меры гос поддержки</t>
  </si>
  <si>
    <t>проект №…</t>
  </si>
  <si>
    <t>Наименование подпрограммы\ наименование инвестиционного проекта</t>
  </si>
  <si>
    <t>проект № 1</t>
  </si>
  <si>
    <t>проект № 2</t>
  </si>
  <si>
    <t>проект № Х</t>
  </si>
  <si>
    <t>Инестор</t>
  </si>
  <si>
    <t>Стоимость проекта</t>
  </si>
  <si>
    <t>Источники финансирования</t>
  </si>
  <si>
    <t>Ответственный за сопровождение инвестиционного проекта (ИОГВ, Руководитель Ф.И.О.)</t>
  </si>
  <si>
    <t>Ответственный за сопровождение инвестиционного проекта (Администрация МО, Глава МО)</t>
  </si>
  <si>
    <t>Описание проекта</t>
  </si>
  <si>
    <t>Государственная программа Камчатского края</t>
  </si>
  <si>
    <t>Таблица 15</t>
  </si>
  <si>
    <t>Сроки реализации</t>
  </si>
  <si>
    <t>Потребность в инфраструктуре</t>
  </si>
  <si>
    <t>Наличие земельного участка</t>
  </si>
  <si>
    <t>основные экономические показатели
(вклад в ВРП;  налогов; создание раб. мест и т.д.)</t>
  </si>
  <si>
    <t xml:space="preserve">I. Меры государственного (правового) регулирования, предусмотренные государственной программой </t>
  </si>
  <si>
    <t>Всего, в том числе:</t>
  </si>
  <si>
    <t>Оценка результатов реализации мер правового регулирования</t>
  </si>
  <si>
    <t>Примечания. Столбцы 1 - 4, 9 раздела I заполняются в соответствии с таблицей 3 государственной программы, а также с учетом рассмотрения предложений по включению мер из раздела II в состав государственной программы по итогам рассмотрения годовых отчетов прошлых отчетных периодов. В обосновании необходимости (эффективности) приводится взаимосвязь указанных мер и показателей (индикаторов) государственной программы, а также социально-экономических эффектов от ее реализации.</t>
  </si>
  <si>
    <t>II. Меры государственного регулирования, дополнительно предлагаемые к реализации 
в рамках государственной программы</t>
  </si>
  <si>
    <t>I. Меры государственного регулирования, запланированные в рамках государственной 
программы</t>
  </si>
  <si>
    <t>N + 2</t>
  </si>
  <si>
    <t>N + 1</t>
  </si>
  <si>
    <t>Очередной финансовый год (N)</t>
  </si>
  <si>
    <t>Обоснование необходимости (эффективности)</t>
  </si>
  <si>
    <t>Показатель применения меры</t>
  </si>
  <si>
    <t>Наименование меры</t>
  </si>
  <si>
    <t>Оценка эффективности мер государственного регулирования</t>
  </si>
  <si>
    <t>Информация об использовании бюджетных и внебюджетных средств государственной программы</t>
  </si>
  <si>
    <t>Оценка результата
в отчетном году,
тыс. руб.</t>
  </si>
  <si>
    <t>Оценка результата
в плановом периоде, тыс. руб.</t>
  </si>
  <si>
    <t xml:space="preserve">освоено </t>
  </si>
  <si>
    <t xml:space="preserve">Подпрограмма 2
"Патриотическое воспитание граждан Российской Федерации в Камчатском крае"
</t>
  </si>
  <si>
    <t>2.2.</t>
  </si>
  <si>
    <t>%</t>
  </si>
  <si>
    <t>2.3.</t>
  </si>
  <si>
    <t>Количество действующих патриотических объединений, клубов, центров, в том числе детских и молодежных в Камчатском крае</t>
  </si>
  <si>
    <t xml:space="preserve">Доля граждан, участвующих в  мероприятиях по  патриотическому воспитанию, по  отношению к общему количеству граждан в Камчатском крае </t>
  </si>
  <si>
    <t>ед.</t>
  </si>
  <si>
    <t>Количество оборонно-спортивных лагерей в Камчатском крае</t>
  </si>
  <si>
    <t>2.4.</t>
  </si>
  <si>
    <t>Подпрограмма 1 "Укрепление гражданского  единства и гармонизация межнациональных отношений в Камчатском крае"</t>
  </si>
  <si>
    <t>Реализация комплекса мер по гармонизации межнациональных отношений</t>
  </si>
  <si>
    <t>Контрольное событие 1.3: интеллектуальный межнациональный проект проведен</t>
  </si>
  <si>
    <t>декабрь</t>
  </si>
  <si>
    <t>нет</t>
  </si>
  <si>
    <t>Противодествие радикализации молодежи Камчатского края и недопущение её вовлечения в экстремистскую и террористическую деятельность</t>
  </si>
  <si>
    <t>Министерство спорта и молодежной политики Камчатского края, Заремба А.Г.</t>
  </si>
  <si>
    <t>ноябрь</t>
  </si>
  <si>
    <t>1.3.</t>
  </si>
  <si>
    <t>Содействие сохранению национальных культур</t>
  </si>
  <si>
    <t>Контрольное событие 1.10:  Фестиваль национальных видов спорта проведен</t>
  </si>
  <si>
    <t>Министерство спорта и молодежной политики Камчатского края, Казакова А.М.</t>
  </si>
  <si>
    <t>октябрь</t>
  </si>
  <si>
    <t>сентябрь</t>
  </si>
  <si>
    <t>январь</t>
  </si>
  <si>
    <t>февраль</t>
  </si>
  <si>
    <t>Профилактика экстремизма в молодежной среде</t>
  </si>
  <si>
    <t>2.1.</t>
  </si>
  <si>
    <t>Совершенствование процесса патриотического воспитания граждан Российской Федерации в Камчатском крае</t>
  </si>
  <si>
    <t>Развитие и совершенствование информационного обеспечения в области патриотического воспитания</t>
  </si>
  <si>
    <t>Организация допризывной подготовки молодежи в Камчатском крае</t>
  </si>
  <si>
    <t>Организация и проведение мероприятий в связи с памятными и знаменательными датами истории России и Камчатки</t>
  </si>
  <si>
    <t>Министерство спорта и молодежной политики Камчатского края, Дорт-Гольц Т.В.</t>
  </si>
  <si>
    <t>май</t>
  </si>
  <si>
    <t>Рост патриотизма, преодоление экстремистских проявлений, возрождение духовности</t>
  </si>
  <si>
    <t>июнь</t>
  </si>
  <si>
    <t>апрель</t>
  </si>
  <si>
    <t>Подготовка молодежи к военной службе</t>
  </si>
  <si>
    <t>Министерство культуры Камчатского края, Лифанова Н.П.</t>
  </si>
  <si>
    <t>август</t>
  </si>
  <si>
    <t>Государственная программа Камчатского края "Реализация государственной национальной политики и укрепление гражданского единства в Камчатском крае на 2014-2018 годы"</t>
  </si>
  <si>
    <t xml:space="preserve">Подпрограмма 1 "Укрепление гражданского  единства и гармонизация межнациональных отношений в Камчатском крае" </t>
  </si>
  <si>
    <t>1.1.3.</t>
  </si>
  <si>
    <t>Подпрограмма 2 "Патриотическое воспитание граждан РФ в Камчатском крае"</t>
  </si>
  <si>
    <t>847</t>
  </si>
  <si>
    <t>813  816</t>
  </si>
  <si>
    <t>182</t>
  </si>
  <si>
    <t>813 816 847</t>
  </si>
  <si>
    <t>813 816</t>
  </si>
  <si>
    <t>813 819 847</t>
  </si>
  <si>
    <t>Агентство по внутренней политике Камчатского края</t>
  </si>
  <si>
    <t>Наименование основного мероприятия, КВЦП,   контрольного события программы</t>
  </si>
  <si>
    <t>Расходы на реализацию государственной программы, тыс. руб.</t>
  </si>
  <si>
    <t>Ответственный исполнитель
(ИОГВ/ Ф.И.О.)</t>
  </si>
  <si>
    <t>Заключено контрактов на отчетную дату, тыс. руб.</t>
  </si>
  <si>
    <t>предусмотрено</t>
  </si>
  <si>
    <t xml:space="preserve"> профинансировано</t>
  </si>
  <si>
    <t>Агентство по внутренней политике Камчатского края, Кульков Д.Л.</t>
  </si>
  <si>
    <t>Предоставление субсидий органам местного самоуправления на реализацию муниципальных целевых программ и программных мероприятий в сфере гармонизации межнациональных отношений и профилактики экстремизма</t>
  </si>
  <si>
    <t>1.1.2</t>
  </si>
  <si>
    <t>Разработка, издание, приобретение и распространение полиграфической продукции, пропагандирующей многообразие национальных культур и межнациональное согласие</t>
  </si>
  <si>
    <t>Организация  и проведение межнациональных тематических мероприятий, посвященных  государственным праздникам России</t>
  </si>
  <si>
    <t>1.1.4</t>
  </si>
  <si>
    <t>Организация и проведение межрегиональной конференции "Народы, религии, общество"</t>
  </si>
  <si>
    <t>Агентство по внутренней политике Камчатского края, Артеменко С.И.</t>
  </si>
  <si>
    <t>1.1.5</t>
  </si>
  <si>
    <t>Реализация интеллектуальных межнациональных проектов</t>
  </si>
  <si>
    <t>1.1.6</t>
  </si>
  <si>
    <t>Организация и проведение "Школы  толерантности" для лидеров общественных движений и организаций, в том числе этнокультурных объединений</t>
  </si>
  <si>
    <t>1.1.7</t>
  </si>
  <si>
    <t>Проведение межнационального Дня семьи</t>
  </si>
  <si>
    <t>Министерство культуры Камчатского края,
Лифанова Н.П.</t>
  </si>
  <si>
    <t>1.1.8</t>
  </si>
  <si>
    <t xml:space="preserve">Социологическое исследование уровня этнической толерантности среди населения Камчатского края </t>
  </si>
  <si>
    <t>Агентство по внутренней политике Камчатского края; Яковлева Е.Л.</t>
  </si>
  <si>
    <t>1.1.9</t>
  </si>
  <si>
    <t>Социологическое исследование уровня этнической толерантности в молодежной среде</t>
  </si>
  <si>
    <t>1.1.10</t>
  </si>
  <si>
    <t>Изготовление и печать альбома о национальных объединениях и культуре народов Камчатского края</t>
  </si>
  <si>
    <t>Агентство по внутренней политике Камчатского края; Кульков Д.Л.</t>
  </si>
  <si>
    <t>1.1.11</t>
  </si>
  <si>
    <t>Организация участия представителей национальных объединений Камчатского края во всероссийских и межрегиональных   мероприятиях по вопросам гармонизации межэтнических отношений</t>
  </si>
  <si>
    <t>1.1.12</t>
  </si>
  <si>
    <t xml:space="preserve">Проведение семинаров, круглых столов по вопросам гармонизации межэтнических отношений 
</t>
  </si>
  <si>
    <t>1.1.13</t>
  </si>
  <si>
    <t xml:space="preserve">Развитие и сопровождение Системы мониторинга состояния межнациональных и межконфессиональных отношений и раннего предупреждения конфликтных ситуаций в Камчатском крае
</t>
  </si>
  <si>
    <t>Противодействие радикализации молодежи Камчатского края и недопущение её вовлечения в экстремистскую и террористическую деятельность</t>
  </si>
  <si>
    <t>Организация и проведение краевой акции "Молодежь - против терроризма", посвященной дню толлерантности</t>
  </si>
  <si>
    <t>1.2.2</t>
  </si>
  <si>
    <t xml:space="preserve">Организация и проведение в высших учебных заведениях в Камчатском крае  акции "Многонациональная Россия", посвященной Дню единения народов </t>
  </si>
  <si>
    <t>окт.15</t>
  </si>
  <si>
    <t>ноя 15</t>
  </si>
  <si>
    <t>50</t>
  </si>
  <si>
    <t>1.2.3</t>
  </si>
  <si>
    <t>Проведение фестиваля молодежных субкультур "Urban"</t>
  </si>
  <si>
    <t>1.2.4</t>
  </si>
  <si>
    <t>Проведение фестиваля национальных культур "Камчатский край - наш общий дом"</t>
  </si>
  <si>
    <t>февр 15</t>
  </si>
  <si>
    <t>170</t>
  </si>
  <si>
    <t>Контрольное событие 1.7:  фестиваль национальных культур "Камчатский край - наш общий дом" проведен</t>
  </si>
  <si>
    <t>1.2.5</t>
  </si>
  <si>
    <t>Организация и проведение краевого конкурса социальной рекламы</t>
  </si>
  <si>
    <t>фев 15</t>
  </si>
  <si>
    <t>авг 15</t>
  </si>
  <si>
    <t>1.3.1</t>
  </si>
  <si>
    <t>1.3.2.</t>
  </si>
  <si>
    <t>Предоставление поддержки этнокультурным объединениям на организацию и проведение национальных праздников и иных мероприятий в соответствии с культурными традициями разных народов</t>
  </si>
  <si>
    <t>1.3.3.</t>
  </si>
  <si>
    <t>Организация и проведение регионального этапа всероссийского фестиваля национальных видов спорта</t>
  </si>
  <si>
    <t>окт 15</t>
  </si>
  <si>
    <t>1.3.4.</t>
  </si>
  <si>
    <t xml:space="preserve">Предоставление на конкурсной основе финансовой поддержки проектов молодежных объединений, имеющих целью изучение и сохранение традиций народов, проживающих на территории Камчатского края </t>
  </si>
  <si>
    <t>1.3.5.</t>
  </si>
  <si>
    <t>Агентство по внутренней политике Камчатского края; Кульков Д.Л., этнокультурные объединения (по согласованию)</t>
  </si>
  <si>
    <t>1.3.6.</t>
  </si>
  <si>
    <t>Проведение краевого фестиваля-конкурса "Истоки" среди  учащихся образовательных учреждений Камчатского края, посвященного Дню славянской письменности и культуры</t>
  </si>
  <si>
    <t>Министерство образования и науки Камчатского края, Великанова О.Н.</t>
  </si>
  <si>
    <t>1.3.7</t>
  </si>
  <si>
    <t>Организация и проведение краевого фестиваля духовной музыки</t>
  </si>
  <si>
    <t>Министерство культуры Камчатского края</t>
  </si>
  <si>
    <t>1.3.8</t>
  </si>
  <si>
    <t>Оказание поддержки межнациональным общественным объединениям на ведение уставной деятельности</t>
  </si>
  <si>
    <t>1.4.</t>
  </si>
  <si>
    <t>Поддержка языкового многообразия</t>
  </si>
  <si>
    <t>1.4.1.</t>
  </si>
  <si>
    <t>Реализация комплекса мероприятий, посвященных Дню русского языка</t>
  </si>
  <si>
    <t>Министерство образования и науки Камчатского края, Прозорова Е.В.</t>
  </si>
  <si>
    <t>1.4.2.</t>
  </si>
  <si>
    <t>Организация и обеспечение работы классов национальных языков народов, проживающих на территории Камчатского края, при учреждениях образования и культуры</t>
  </si>
  <si>
    <t>Контрольное событие 1.13:  класс национальных языков организован</t>
  </si>
  <si>
    <t>1.4.3.</t>
  </si>
  <si>
    <t>Поддержка печатных и электронных изданий, публикующих материалы на родных языках народов, проживающих на территории Камчатского края</t>
  </si>
  <si>
    <t>1.4.4.</t>
  </si>
  <si>
    <t>Проведение краевого  конкурса творческих работ на родных языках народов, проживающих на территории Камчатского края</t>
  </si>
  <si>
    <t>1.5.</t>
  </si>
  <si>
    <t>Содействие социальной и культурной интеграции мигрантов в принимающее сообщество</t>
  </si>
  <si>
    <t>1.5.1.</t>
  </si>
  <si>
    <t>Создание и обеспечение деятельности Центра адаптации мигрантов</t>
  </si>
  <si>
    <t>Агентство по занятости населения и миграционной политике Камчатского края, Крикун Е.В.</t>
  </si>
  <si>
    <t>1.6.</t>
  </si>
  <si>
    <t>Проведение информационной кампании, направленной на гармонизацию межнациональных отношений</t>
  </si>
  <si>
    <t>1.6.1.</t>
  </si>
  <si>
    <t>Освещение в средствах массовой информации деятельности этнокультурных объединений по сохранению национальных культур и гармонизации межнациональных отношений</t>
  </si>
  <si>
    <t>1.6.2.</t>
  </si>
  <si>
    <t>Размещение информации в СМИ о массовых мероприятиях в сфере укрепления гражданского единства и гармонизации межнациональных отношений</t>
  </si>
  <si>
    <t>1.6.3.</t>
  </si>
  <si>
    <t>Публикация в СМИ материалов о национальных праздниках, традициях и обычаях народов, проживающих в Камчатском крае</t>
  </si>
  <si>
    <t>1.6.4.</t>
  </si>
  <si>
    <t>Изготовление и прокат видеопродукции о традициях и культуре народов, проживающих в Камчатском крае</t>
  </si>
  <si>
    <t>Аппарат Губернатора и Правительства Камчатского края</t>
  </si>
  <si>
    <t>1.6.5.</t>
  </si>
  <si>
    <t>Проведение информационных кампаний по пропаганде межнационального согласия в сети "Интернет"</t>
  </si>
  <si>
    <t>1.7</t>
  </si>
  <si>
    <t>Расширение форм взаимодействия органов государственной власти и этнокультурных объединений</t>
  </si>
  <si>
    <t>1.7.1.</t>
  </si>
  <si>
    <t>Обеспечение деятельности единого краевого информационного портала «Камчатка – общество»</t>
  </si>
  <si>
    <t>Агентство по внутренней политике Камчатского края, Шевцова Е.Л.</t>
  </si>
  <si>
    <t>1.7.2.</t>
  </si>
  <si>
    <t xml:space="preserve">Поддержка деятельности этнокультурных объединений по организации и проведению культурно-массовых мероприятий для жителей Камчатского края </t>
  </si>
  <si>
    <t>2.1</t>
  </si>
  <si>
    <t>2.1.2</t>
  </si>
  <si>
    <t>Проведение краевого слета лидеров детских общественных объединений патриотической направленности</t>
  </si>
  <si>
    <t>Министерство образования и науки Камчатского края, Абдуллина З.Ф.</t>
  </si>
  <si>
    <t>2.1.3</t>
  </si>
  <si>
    <t>Проведение семинара и спецкурса по патриотическому воспитанию для педагогических кадров образовательных учреждений в Камчатском крае, руководителей общественных молодежных и детских организаций</t>
  </si>
  <si>
    <t>2.1.4</t>
  </si>
  <si>
    <t>Проведение краевого конкурса школьных музеев и семинара-совещания руководителей музеев образовательных учреждений в Камчатском крае</t>
  </si>
  <si>
    <t>2.1.5</t>
  </si>
  <si>
    <t>Организация и проведение выставки-конференции обучающихся по итогам проведения поисковой, исследовательской работы по направлениям Всероссийского туристско-краеведческого движения «Отечество»</t>
  </si>
  <si>
    <t>2.1.6</t>
  </si>
  <si>
    <t>Проведение регионального этапа Всероссийской молодежно-патриотической акции «Я – гражданин России»</t>
  </si>
  <si>
    <t>2.1.7</t>
  </si>
  <si>
    <t>Организация участия краевой команды школьников во Всероссийской молодежно-патриотической акции «Я – гражданин России»</t>
  </si>
  <si>
    <t>2.1.8</t>
  </si>
  <si>
    <t>Организация и проведение краевых акций «Дари добро», «Ветеран» в рамках Всероссийского тимуровского движения по оказанию помощи ветеранам и вдовам погибших и умерших участников Великой Отечественной войны, локальных войн</t>
  </si>
  <si>
    <t>2.1.9</t>
  </si>
  <si>
    <t>Проведение краевой фотовыставки «Война и моя семья»</t>
  </si>
  <si>
    <t>2.1.10</t>
  </si>
  <si>
    <t>Организация и проведение регионального этапа Всероссийской детской акции «С любовью к России мы делами добрыми едины»</t>
  </si>
  <si>
    <t>2.1.11</t>
  </si>
  <si>
    <t>Проведение круглого стола  по патриотическому воспитанию «Растим гражданина Отчизны своей»</t>
  </si>
  <si>
    <t>2.1.12</t>
  </si>
  <si>
    <t xml:space="preserve">Проведение краевого фестиваля детско-юношеского творчества «Пою мое Отечество» среди учащихся музыкальных школ </t>
  </si>
  <si>
    <t>2.1.13</t>
  </si>
  <si>
    <t xml:space="preserve">Проведение краевого конкурса учащихся детских школ искусств «Юный художник», посвященный годовщине Победы в Великой Отечественной войне </t>
  </si>
  <si>
    <t>2.1.14</t>
  </si>
  <si>
    <t>Проведение краевого фестиваля народного творчества «Салют Победы»</t>
  </si>
  <si>
    <t>2.1.15</t>
  </si>
  <si>
    <t>Проведение краевого фестиваля-конкурса фольклорных коллективов «Россия начинается с Камчатки»</t>
  </si>
  <si>
    <t>2.1.16</t>
  </si>
  <si>
    <t>Организация и проведение краевой акции «Я помню! Я горжусь!» в рамках Всероссийской акции «Георгиевская ленточка»</t>
  </si>
  <si>
    <t>2.1.17</t>
  </si>
  <si>
    <t>Организация и проведение краевого фестиваля патриотической песни «О славе Отечества мы песню поем» среди военнослужащих и студентов</t>
  </si>
  <si>
    <t>2.1.19</t>
  </si>
  <si>
    <t>Проведение регионального этапа Всероссийского конкурса патриотической песни «Я люблю тебя, Россия»</t>
  </si>
  <si>
    <t>2.1.20</t>
  </si>
  <si>
    <t>Проведение краевого смотра-конкурса проектов и программ школьных музеев, патриотических клубов в образовательных учреждениях в Камчатском крае</t>
  </si>
  <si>
    <t>2.1.21</t>
  </si>
  <si>
    <t>Проведение митинга студенческой молодежи «Вахта Памяти», посвященного годовщине Победы в Великой Отечественной войне</t>
  </si>
  <si>
    <t>2.1.22</t>
  </si>
  <si>
    <t>Организация и проведение конкурсов проектов и программ общественных объединений по патриотическому воспитанию граждан в Камчатском крае, реализация лучших проектов</t>
  </si>
  <si>
    <t>2.1.23</t>
  </si>
  <si>
    <t xml:space="preserve">Организация и проведение краевого конкурса хоровых коллективов, вокальных ансамблей, солистов ДМШ, ДШИ Камчатского края «Весенние голоса» </t>
  </si>
  <si>
    <t>2.1.24</t>
  </si>
  <si>
    <t>Проведение смотра-конкурса на лучшую организацию работы по патриотическому воспитанию граждан среди муниципальных образований в Камчатском крае</t>
  </si>
  <si>
    <t>Министерство культуры Камчатского края, Дорт-Гольц Т.В.</t>
  </si>
  <si>
    <t>2.1.25</t>
  </si>
  <si>
    <t>Организация и проведение краевой акции, посвященной Дню Героев Отечества</t>
  </si>
  <si>
    <t>2.1.26</t>
  </si>
  <si>
    <t>Проведение краевой фотовыставки «Без прошлого нет будущего», посвященной 70-летию Победы в Великой Отечественной войне</t>
  </si>
  <si>
    <t>2.1.27</t>
  </si>
  <si>
    <t>Проведение межвузовской студенческой конференции «Патриотизм – духовный потенциал Великой Победы»</t>
  </si>
  <si>
    <t>2.1.28</t>
  </si>
  <si>
    <t>Проведение краевого слета «Юные краеведы Камчатки»</t>
  </si>
  <si>
    <t>2.1.29</t>
  </si>
  <si>
    <t xml:space="preserve">Организация и проведение тематической программы, посвященной Дню народного единства </t>
  </si>
  <si>
    <t>В предыдущем варианте таблицы это мероприятие стояло в п. 2.2. Исправлено.</t>
  </si>
  <si>
    <t>Контрольное событие программы 1: Митинг студенческой молодежи «Вахта Памяти», посвященный годовщине Победы в Великой Отечественной войне, проведен</t>
  </si>
  <si>
    <t>2.2</t>
  </si>
  <si>
    <t>2.2.1</t>
  </si>
  <si>
    <t xml:space="preserve">Издание сборников по организации патриотического воспитания детей и молодежи </t>
  </si>
  <si>
    <t>2.2.2</t>
  </si>
  <si>
    <t>Организация и проведение регионального этапа Всероссийского конкурса методических пособий «Растим патриотов России» (среди педагогов)</t>
  </si>
  <si>
    <t>2.2.3</t>
  </si>
  <si>
    <t>Проведение краевого совещания организаторов патриотического воспитания образовательных учреждений</t>
  </si>
  <si>
    <t>2.2.4</t>
  </si>
  <si>
    <t xml:space="preserve">Организация и проведение тематической программы, посвященной Дню Государственного флага Российской Федерации </t>
  </si>
  <si>
    <t>2.2.5</t>
  </si>
  <si>
    <t xml:space="preserve">Проведение краевого турнира знатоков истории символики России «Нам силу дает наша верность Отчизне» </t>
  </si>
  <si>
    <t>2.2.6</t>
  </si>
  <si>
    <t>Изготовление и распространение полиграфической продукции для популяризации государственной символики Российской Федерации и Камчатского края</t>
  </si>
  <si>
    <t>2.2.7</t>
  </si>
  <si>
    <t>Организация и проведение ежегодной недели молодого патриота: День русской армии; День патриотической книги; День призывника; День патриотического кино; День памяти; День Камчатского края; День Победы</t>
  </si>
  <si>
    <t>2.2.9</t>
  </si>
  <si>
    <t>Организация и проведение регионального этапа Всероссийского фестиваля средств массовой информации «Пою мое Отечество» и направление победителей на Всероссийский этап</t>
  </si>
  <si>
    <t>2.2.10</t>
  </si>
  <si>
    <t>Организация и проведение краевого конкурса среди средств массовой информации на лучшее произведение по патриотической тематике</t>
  </si>
  <si>
    <t>2.2.11</t>
  </si>
  <si>
    <t>Тиражирование и распространение экспозиции «Героическая летопись Камчатки» среди образовательных учреждений в Камчатском крае</t>
  </si>
  <si>
    <t>Контрольное событие программы 2: Тематическая программа, посвященная Дню Государственного флага Российской Федерации, проведена</t>
  </si>
  <si>
    <t>2.3</t>
  </si>
  <si>
    <t>2.3.2</t>
  </si>
  <si>
    <t xml:space="preserve">Проведение смотра-конкурса на лучшую организацию работы клуба «Юный друг пограничника» образовательных учреждений в Камчатском крае </t>
  </si>
  <si>
    <t>2.3.3</t>
  </si>
  <si>
    <t>Проведение фестиваля-конкурса на лучшую организацию совместной работы по патриотическому воспитанию образовательных учреждений в Камчатском крае и воинских частей</t>
  </si>
  <si>
    <t>2.3.4</t>
  </si>
  <si>
    <t>Проведение краевого финала военно-спортивной игры «Победа»</t>
  </si>
  <si>
    <t>2.3.5</t>
  </si>
  <si>
    <t xml:space="preserve">Обеспечение участия команды-победителя во Всероссийском финале военно-спортивной игры «Победа» </t>
  </si>
  <si>
    <t>2.3.6</t>
  </si>
  <si>
    <t>Проведение регионального этапа Всероссийской спартакиады по военно-спортивному многоборью «Призывники России»</t>
  </si>
  <si>
    <t>2.3.7</t>
  </si>
  <si>
    <t>Организация и проведение регионального этапа военно-спортивной игры «Казачий сполох»</t>
  </si>
  <si>
    <t>Министерство специальных программ и по делам казачества Камчатского края, Архипов Н.В.</t>
  </si>
  <si>
    <t xml:space="preserve">
</t>
  </si>
  <si>
    <t>2.3.8</t>
  </si>
  <si>
    <t>Обеспечение участия команды-победителя во Всероссийском этапе военно-спортивной игры «Казачий сполох»</t>
  </si>
  <si>
    <t>2.3.9</t>
  </si>
  <si>
    <t>Участие казачьих обществ во всероссийских и войсковых мероприятиях</t>
  </si>
  <si>
    <t>Контрольное событие программы 3: Краевой финал военно-спортивной игры «Победа» проведен</t>
  </si>
  <si>
    <t>2.4</t>
  </si>
  <si>
    <t>2.4.1</t>
  </si>
  <si>
    <t>Организация и проведение факельного шествия, посвященного Курильской десантной операции</t>
  </si>
  <si>
    <t>2.4.2</t>
  </si>
  <si>
    <t>Проведение краевой патриотической акции «Свеча Памяти»</t>
  </si>
  <si>
    <t>Контрольное событие программы 4: Факельное шествие, посвященное Курильской десантной операции, проведено</t>
  </si>
  <si>
    <t>3.</t>
  </si>
  <si>
    <t>Подпрограмма 3 "Устойчивое развитие коренных малочисленных народов Севера, Сибири и Дальнего Востока, проживающих в Камчатском крае, на 2014-2018 годы"</t>
  </si>
  <si>
    <t>3.1</t>
  </si>
  <si>
    <t>Основное мероприятие "Укрепление материально-технической базы традиционных отраслей хозяйствования в Камчатском крае"</t>
  </si>
  <si>
    <t>Контрольное событие 3.1
"Подготовка и направление заявки в уполномоченный федеральный орган исполнительной власти Российской Федерации на получение иного межбюджетного трансферта на поддержку экономического и социального развития коренных малочисленных народов Севера, Сибири и Дальнего Востока Российской Федерации"</t>
  </si>
  <si>
    <t>09.02.2015</t>
  </si>
  <si>
    <t>Контрольное событие 3.2
"Заключение соглашения с уполномоченным федеральным органом исполнительной власти Российской Федерации о предоставлении иного межбюджетного трансферта на поддержку экономического и социального развития коренных малочисленных народов Севера, Сибири и Дальнего Востока Российской Федерации"</t>
  </si>
  <si>
    <t>3.1.1</t>
  </si>
  <si>
    <t>Сохранение и развитие традиционных художественных промыслов, ремесел, включая изготовление сувенирной продукции</t>
  </si>
  <si>
    <t>Министерство территориального развития Камчатского края</t>
  </si>
  <si>
    <t xml:space="preserve">Исполнение  мероприятия  перенесено на  2016 год </t>
  </si>
  <si>
    <t>3.1.2</t>
  </si>
  <si>
    <t>Создание условий для устойчивого развития экономики традиционных отраслей хозяйствования коренных малочисленных народов в местах их традиционного проживания и традиционной хозяйственной деятельности</t>
  </si>
  <si>
    <t xml:space="preserve">Заключены соглашения с администрациями муниципальных образований в Камчатском крае. ИМБТ за счет федеральных и краевых средств в полном объеме направлены в местные бюджеты. По состоянию на 01.01.2016 субсидии получили 59 общин КМНС на общую сумму 13 978,70 тыс. рублей. Общий объем иных межбюджетных трансфертов предоставленных муниципальным районам и городским округам в Камчатском крае составил    12 440 ,31 тыс. рублей
</t>
  </si>
  <si>
    <t>Контрольное событие 3.3
"Заключение соглашений между Министерством территориального развития Камчатского края и ОМС муниципальных образований в Камчатском крае о предоставлении иных межбюджетных трансфертов из краевого бюджета бюджетам муниципальных образований в Камчатском крае на софинансирование расходных обязательств муниципальных образований в Камчатском крае по поддержке экономического и социального развития коренных малочисленных народов Севера, Сибири и Дальнего Востока Российской Федерации "</t>
  </si>
  <si>
    <t>27.02.2015</t>
  </si>
  <si>
    <t>3.2</t>
  </si>
  <si>
    <t>Основное мероприятие "Предоставление дополнительных гарантий по оказанию медицинских и социальных услуг в целях повышения качества жизни КМНС"</t>
  </si>
  <si>
    <t>3.2.1</t>
  </si>
  <si>
    <t>Предоставление санаторно-курортного лечения специалистам и работникам, непосредственно занятым работой в оленеводческих звеньях</t>
  </si>
  <si>
    <t>Министерство социального развития и труда Камчатского края</t>
  </si>
  <si>
    <t xml:space="preserve"> Заключён государственный  контракт с ООО Дальневосточный центр оздоровления и медико-социальной реабилитации детей "Жемчужина Камчатки" для прохождения санаторно-курортного лечения специалистов и работников, непосредственно занятых работой в оленеводческих звеньях . Услугами по оздоровлению воспользовались 8 человек, контракт  реализован  в полном объеме</t>
  </si>
  <si>
    <t>Контрольное событие 3.4 
"Заключение контракта на услуги санаторно-курортного лечения"</t>
  </si>
  <si>
    <t>05.02.2015</t>
  </si>
  <si>
    <t>3.2.2</t>
  </si>
  <si>
    <t>Зубопротезирование представителей КМНС, проживающих в Камчатском крае</t>
  </si>
  <si>
    <t xml:space="preserve">Министерство здравоохранения Камчатского края </t>
  </si>
  <si>
    <t xml:space="preserve">Заключены  государственные  контракты №120 от 05.06.2015 на сумму 1 140,70;  № 188 от 05.02.2015 на сумму 4 345,137 </t>
  </si>
  <si>
    <t>Заключены государственные контракты от 05.06.2015 № 120 сумму  1 140,70 тыс. рублей за счет средств краевого бюджета  и  от 31.08.2015 № 188  сумму   4 345,137  тыс. рублей счет средств федерального бюджета  с ГБУ здравоохранения Камчатского края «Петропавловск-Камчатская городская стоматологическая поликлиника».    По состоянию на 31.12.2015   оказана услуга по зубопротезированию 144  гражданам. Контракт реализован в полном объеме</t>
  </si>
  <si>
    <t>Контрольное событие 3.5
"Заключение контракта на услуги зубопротезирования"</t>
  </si>
  <si>
    <t>05.06.2015            31.082015</t>
  </si>
  <si>
    <t>3.2.3</t>
  </si>
  <si>
    <t>Создание условий для осуществления стоматологической помощи и зубопротезирования представителям КМНС, проживающих в отдаленных районах Камчатского края</t>
  </si>
  <si>
    <t>Министерство здравоохранения Камчатского края</t>
  </si>
  <si>
    <t xml:space="preserve">Заключены государственные контракты от 24.03.2015 № 0338300044115000001-0303003-0 на сумму 760,0; от 16.09.2015 № 0338300036815000036  сумму                 1 600,00 </t>
  </si>
  <si>
    <t xml:space="preserve">Министерством здравоохранения Камчатского края предоставлена субсидия Пенжинской районной больнице размере 760,00 тыс. рублей за счет средств краевого бюджета. Учреждением, в свою очередь, был заключен государственный контракт от 24.03.2015 № 0338300044115000001-0303003-01 с ООО ЭКО г. Екатеринбург на поставку и монтаж стоматологической установки. Оборудование поставлено, специалистами произведён монтаж, оплата произведена полностью  30.10.2015.  Заключены договоры с ООО «ЭДЕМ» на сумму 180,4119 тыс. рублей и 56,5881 тыс. рублей  на приобретение  расходных  материалов для работы стоматологического кабинета, оплата согласно договорам произведена полностью 10.11.2015. Олюторской районной больницей  заключен государственный контракт с ООО "КамчатРосМед" от 16.09.2015  № 0338300036815000036 на сумму 1 600,00 тыс. рублей, предоставленных из федерального бюджета, на  поставку стоматологического оборудования. Контракт исполнен и оплачен в полном объеме, платежными поручениями от 18.12.2015 № 540488 в сумме 1 525,00 тыс. рублей и от 18.12.2015 № 571985 в сумме 75,00 тыс. рублей.
</t>
  </si>
  <si>
    <t>3.2.4</t>
  </si>
  <si>
    <t>Оказание  наркологической помощи  представителям КМНС, проживающим в Камчатском крае</t>
  </si>
  <si>
    <t>Заключен государственный контракт от 04.06.2015 № 116 на оказание  наркологической помощи представителям КМНС, проживающим в Камчатском крае с ГБУЗ «Камчатский краевой наркологический диспансер» на сумму 503,14 тыс. рублей за счет средств краевого бюджета. Контракт выполнен в полном объеме. Услуга оказана 44 гражданам. В целях реализации средств федерального бюджета заключён государственный контракт от 08.09.2015 № 195 на сумму 1 692,38 тыс. рублей. Услуга оказана 148 гражданам. Оплата счетов за оказанные услуги  произведена  22.10.2015 г. платежным поручением № 296485</t>
  </si>
  <si>
    <t>Контрольное событие 3.6
"Заключение контракта на оказание услуг наркологической помощи"</t>
  </si>
  <si>
    <t>04.06.2015            08.09.2015</t>
  </si>
  <si>
    <t>3.3</t>
  </si>
  <si>
    <t>Основное мероприятие "Повышение доступа к образовательным услугам малочисленных народов Севера с учетом их этнокультурных особенностей"</t>
  </si>
  <si>
    <t>3.3.1</t>
  </si>
  <si>
    <t>Содействие в изучении родного языка, национальной культуры и основ ведения традиционного хозяйства</t>
  </si>
  <si>
    <t>Министерство образования и науки Камчатского края</t>
  </si>
  <si>
    <t>Финансирование не требуется</t>
  </si>
  <si>
    <t>3.3.2</t>
  </si>
  <si>
    <t>Оснащение профессиональных образовательных организаций современным оборудованием и расходными материалами для подготовки кадров по профессиям и специальностям, связанным с традиционными видами хозяйственной деятельности КМНС</t>
  </si>
  <si>
    <t>март  2015</t>
  </si>
  <si>
    <t xml:space="preserve">Заключены договора на сумму 510,00            </t>
  </si>
  <si>
    <t>Министерством образования и науки Камчатского края, в соответствии с Соглашением № 6 от 03.12.2014  направлены средства в сумме 510,00 тыс. рублей  Краевому государственному профессиональному образовательному автономному учреждению "Камчатский колледж технологии и сервиса"  на приобретение расходных материалов для обучения (меха, фурнитура, швейная машинка, отпариватель, фен). Средства освоены в полном объеме</t>
  </si>
  <si>
    <t>Контрольное событие 3.7
"Заключение контракта на поставку оборудования"</t>
  </si>
  <si>
    <t xml:space="preserve"> 03.12.2014</t>
  </si>
  <si>
    <t>3.3.3</t>
  </si>
  <si>
    <t>Частичное возмещение затрат по оплате за обучение в образовательных учреждениях среднего и высшего профессионального образования представителей КМНС (очная и заочная форма обучения). Возмещение затрат по оплате проезда к месту учебы при поступлении в образовательные учреждения представителей КМНС</t>
  </si>
  <si>
    <t>Министерство спорта и молодежной политики Камчатского края</t>
  </si>
  <si>
    <t>3.3.4</t>
  </si>
  <si>
    <t>Возмещение затрат по оплате проезда к месту обучения и обратно учащихся-представителей КМНС КГБОУ СПО "Паланский колледж" и филиала ГБОУ СПО "Камчатский медицинский колледж" в п.г.т. Палана</t>
  </si>
  <si>
    <t>Администрация Корякского округа</t>
  </si>
  <si>
    <t>октябрь  2015</t>
  </si>
  <si>
    <t>На  заседаниях рабочей группы по рассмотрению документов для возмещения оплаты проезда к месту обучения и обратно учащихся-представителей коренных малочисленных народов Севера КГПОБУ «Паланский колледж» и филиала ГБОУ СПО «Камчатский медицинский колледж» в п.г.т. Палана было рассмотрено 37 заявлений от учащихся - представителей коренных малочисленных народов Севера, возмещение произведено 37 учащимся. Освоение составило 63 %. При планировании  суммы возмещения затрат по оплате проезда к месту обучения (пгт. Палана) и обратно,  к расчету стоимости билетов был принят маршрут движения пролегающий через г. Петропавловск-Камчатский, единственный маршрут на дату произведения расчетов. С 01.03.2015  были возобновлены маршруты авиаперевозок пассажиров по Корякскому округу, что существенно снизило затраты на проезд учащихся</t>
  </si>
  <si>
    <t>3.4</t>
  </si>
  <si>
    <t>Основное мероприятие "Сохранение и развитие национальной культуры, традиций и обычаев КМНС"</t>
  </si>
  <si>
    <t>3.4.1</t>
  </si>
  <si>
    <t>Организация и проведение экспедиций по сбору фольклорного и этнографического материала и издание этнографических материалов на различных носителях</t>
  </si>
  <si>
    <t xml:space="preserve"> февраль 2015</t>
  </si>
  <si>
    <t xml:space="preserve"> март 2015</t>
  </si>
  <si>
    <t>Заключено 5 договоров ГПХ и 1 договор с ООО "Солнечный ветер"</t>
  </si>
  <si>
    <t>Для выполнения мероприятия организована первая фольклорно-этнографическая экспедиция (командировка) специалистов КГБУ «Камчатский центр народного творчества» в отдаленные поселки Олюторского района. В рамках экспедиции проведены мастер-классы по национальной хореографии для фольклорных коллективов, встречи со старожилами, фото и видеосъемки национального праздника «День оленевода» в селе Хаилино. Бюджетные средства направлены на оплату транспортных услуг, командировочных расходов и договоров на оказание услуг по проведению мастер-классов, организацию фольклорных мероприятий</t>
  </si>
  <si>
    <t>3.4.2</t>
  </si>
  <si>
    <t>Издание полиграфической продукции, освещающей культурную деятельность малочисленных народов Севера</t>
  </si>
  <si>
    <t xml:space="preserve"> январь 2015</t>
  </si>
  <si>
    <t>Контрольное событие 3.8
"Заключение контрактов на издание полиграфической продукции, освещающей культурную деятельность КМНС"</t>
  </si>
  <si>
    <t>Министерство культуры Камчатского края/консультант отдела экономики и материально-технического обеспечения - Совкова М.В.</t>
  </si>
  <si>
    <t>3.4.3</t>
  </si>
  <si>
    <t>Организация и проведение традиционных национальных праздников коренных народов Севера всего, в том числе:</t>
  </si>
  <si>
    <t>3.4.3.1</t>
  </si>
  <si>
    <t>Организация и проведение традиционных национальных праздников коренных народов Севера учреждениями, подведомственными Министерству культуры Камчатского края</t>
  </si>
  <si>
    <t xml:space="preserve"> декабрь 2015</t>
  </si>
  <si>
    <t>3.4.3.2</t>
  </si>
  <si>
    <t>Предоставление субсидий муниципальным образованиям в Камчатском крае на организацию и проведение традиционных национальных праздников коренных народов Севера</t>
  </si>
  <si>
    <t>Контрольное событие 3.9
"Заключение соглашений между Министерством культуры Камчатского края и ОМС муниципальных образований в Камчатском крае на организацию и проведение традиционных национальных праздников коренных народов Севера"</t>
  </si>
  <si>
    <t>26.03.2015</t>
  </si>
  <si>
    <t>3.4.5</t>
  </si>
  <si>
    <t>Предоставление субсидий муниципальным образованиям в Камчатском крае в целях поддержки национальных и фольклорных ансамблей Камчатского края (приобретение и изготовление национальных костюмов, национальных музыкальных инструментов)</t>
  </si>
  <si>
    <t>Контрольное событие 3.11
"Заключение соглашений между Министерством культуры Камчатского края и ОМС муниципальных образований в Камчатском крае в целях поддержки национальных и фольклорных ансамблей Камчатского края"</t>
  </si>
  <si>
    <t>3.4.6</t>
  </si>
  <si>
    <t>Создание многофункциональных этнокультурных и культурно-просветительных центров малочисленных народов Севера всего, в том числе:</t>
  </si>
  <si>
    <t>3.4.6.1</t>
  </si>
  <si>
    <t>Строительство этнокультурного центра в с. Тигиль Тигильского муниципального района (Этнографический центр-музей под открытым небом "Тигильский острог"), Камчатский край</t>
  </si>
  <si>
    <t>Министерство строительства Камчатского края</t>
  </si>
  <si>
    <t xml:space="preserve">Завершение исполнение контрактов заключенных в 2013 году.                 Контракт на строительство  МК 033830036113000001-0312292-01 от 05.08.201. Контракт по строительному контролю                               № 03383000361000002-0312292-01 от 17.08.2013 </t>
  </si>
  <si>
    <t>Министерством строительства Камчатского края заключено соглашение с администрацией Тигильского муниципального района о финансировании мероприятия на 2015 год за счет средств краевого бюджета. Произведены строительно-монтажные работы: шлифовка, конопатка, обработка огнезащитными биосоставами стен всех строений - 100% возведено бревенчатое ограждение; возведение стен из бруса - 100%, установка кровли строения "Соляной амбар", "Хлебный амбар" (без лиственничного гонта) с обрешеткой и теплоизоляцией, выполнено на 100%,   ветровые и карниз обшиты, потолок сделан на наполовину, возведение стен из бруса строения "Краеведческий музей" -100%; возведение стен из бруса строения "часовня" - 100%; возведение стен из бруса строения "Башенные ворота" на 100%. Выполнены работы по строительству кровли на часовне и на башенные ворота. На дату отчета  частично выполнена внутренняя отделка помещений: прокладка внутренних электрических сетей в строениях "хлебный" и "соляной амбары", "краеведческий музей" -80 м/п.  Проблемы: Подрядчик ООО "Союз" приостановил работы на объекте (исх. 11/2005/2015 от 20.05.2015),  в связи с отсутствием у подрядчика финансовых средств на приобретение материалов, (согласно контракту аванс не предусмотрен). Администрацией Тигильского муниципального района ведется претензионная работа. Приказом Администрации Тигильского муниципального района от 31.08.2015 № 38 создана комиссия по обследованию технического состояния объекта для определения фактического объема и качества выполненных Подрядчиком работ. Созданная комиссия оформляет объект как незавершенное строительство. Министерство строительства Камчатского края направило предложение  в Министерство финансов Камчатского края об оптимизации средств, предусмотренных  на строительство этнокультурного центра в селе Тигиль, на  реализацию иных мероприятий</t>
  </si>
  <si>
    <t>Контрольное событие 3.12
"Заключение соглашения о предоставлении субсидии между Министерством строительства Камчатского края и администрацией Тигильского муниципального района"</t>
  </si>
  <si>
    <t>Министерство строительства Камчатского края/начальник отдела программ и инвестиций в строительстве - Чернобровкин А. М.</t>
  </si>
  <si>
    <t>апрель 2015</t>
  </si>
  <si>
    <t>Заключено с Тигильским муниципальным районом соглашение на предоставление субсидии из краевого бюджета в целях софинансирования расходных обязательств</t>
  </si>
  <si>
    <t>Контрольное событие 3.13
"Ввод в эксплуатацию этнокультурного центра в с. Тигиль Тигильского муниципального района "Этнографический центр-музей под открытым небом "Тигильский острог"</t>
  </si>
  <si>
    <t>Расторжение контракта</t>
  </si>
  <si>
    <t>3.4.7</t>
  </si>
  <si>
    <t xml:space="preserve">Приобретение краевыми учреждениями культуры работ мастеров традиционных промыслов и ремесел коренных народов, составляющих художественную ценность </t>
  </si>
  <si>
    <t xml:space="preserve">Заключено 4 контракта на суму 245,0 </t>
  </si>
  <si>
    <t>3.4.8</t>
  </si>
  <si>
    <t>Организация и проведение краевой выставки мастеров декоративно-прикладного и изобразительного искусства «Содружество традиций»</t>
  </si>
  <si>
    <t>Заключен  контракт на сумму 93,865</t>
  </si>
  <si>
    <t xml:space="preserve">   Заключен государственный контракт № 5915/1  от 10.03.2015  с ООО "Джорекс-ДВ" на сумму 93,865 тыс. рублей  на поставку призов и  наградной атрибутики для участников краевой выставки декоративно-прикладного искусства коренных малочисленных народов Севера «Содружество традиций», посвящённой 85-летию Корякского округа, которая состоялась  29 октября 2015 года в Камчатском краевом художественном музее. Организаторами экспозиции выступили - Камчатский центр народного творчества и Камчатский краевой художественный музей при поддержке Министерства культуры Камчатского края.  Гостям выставки   представлены работы мастеров из Тигильского, Карагинского, Олюторского, Пенжинского районов. Традиционно, свои работы представили мастера из Мильковского и Елизовского районов, а также из Петропавловска-Камчатского.  Всего в выставке приняло участие 70 мастеров. В экспозиционные дни в залах музея организованы мастер-классы по вышивке из оленьего волоса, по изготовлению мехового орнамента, изделий из травы, украшений из меха, кожи и бисера. Всего за период работы выставки состоялось – 29 мероприятий, на которых присутствовало 804 человека. Было проведено 4 – мастер-класса (50 чел), 4 –  концертных выступления, 4 – викторины, 4 – конкурса, 1 – творческая лаборатория по сохранению ОНКН, 4 – дегустации национальных блюд, 4 – видеосъемки с поздравлениями Корякского округа, 4 – лекции просветительских. Выставку за месяц посетило – 1129 человек.  Приобретены призы за наличный расчет на сумму 15,0 тыс. рублей (тов.чек б\н от 28.10.2015), лента для проведения конкурсов в сумме 2,88 тыс. рублей  (тов. чек б\н от 28.10.2015),  произведена оплата по договором ГПХ на сумму 45,43 тыс. рублей.Произведена оплата услуг столовой  ООО "Столовая №5 " в сумме 60,00 тыс. рублей (дог. б\н от 28.10.2015), приобретена печатная продукция и изготовлен банер  в ООО "КамчатпрессХолдинг" в соответствии с договором от 23.03.2015  № 1\03\15 на сумму 15,12 тыс. рублей, оплачены услуги рекламы в сумме 8,00 тыс. рублей, транспортные услуги в сумме 10,375 тыс. рублей</t>
  </si>
  <si>
    <t>Контрольное событие 3.14
"Проведенная краевая выставка мастеров декоративно-прикладного и изобразительного искусства «Содружество традиций»"</t>
  </si>
  <si>
    <t xml:space="preserve"> октябрь 2015</t>
  </si>
  <si>
    <t>3.4.9</t>
  </si>
  <si>
    <t>Организация и проведение праздничных мероприятий, посвященных 85-й годовщине Корякского округа</t>
  </si>
  <si>
    <t>Заключен  контракт на сумму 1 028,00</t>
  </si>
  <si>
    <t>10.03.2015 утвержден План  по подготовке и проведению мероприятий по празднованию 85-й годовщины Корякского округа.      09.10.2015 Заключен государственный контракт с ООО «Камчатпресс»  на издание и доставку книжной продукции на сумму 1 028,000 тыс. рублей. Контракт исполнен, оплата произведена в полном объеме. Средства в сумме 1 718,58 тыс. рублей направлены на изготовление продукции с юбилейной символикой: настенные перекидные календари, нагрудные значки, ручки, приглашения, поздравительные открытки, баннеры, медали на подставке, праздничные пакеты для подарков, вымпелы. Также на издание 6 книг на языках народов Севера и  подготовку фильма о Корякском округе</t>
  </si>
  <si>
    <t>Контрольное событие 3.15
"Проведение в 2015 году праздничных мероприятий, посвященных 85-й годовщине Корякского округа"</t>
  </si>
  <si>
    <t>10.12.2015</t>
  </si>
  <si>
    <t>Мероприятие состоялось 10 декабря 2015 года в Городском округе "поселке Палана". Творческими коллективами и участниками окружного фестиваля народного творчества проведен торжественный концерт. Народные гулянья прошли   во всех муниципальных образованиях Корякского округа</t>
  </si>
  <si>
    <t>3.4.10</t>
  </si>
  <si>
    <t>Предоставление субсидий на организацию и проведение, включая обустройство трассы гонки, камчатской традиционной гонки на собачьих упряжках "Берингия"</t>
  </si>
  <si>
    <t>март 2015</t>
  </si>
  <si>
    <t>соглашение б/н от 02.02.2015 года   на сумму  38782,00</t>
  </si>
  <si>
    <t>Заключено соглашение б/н от 02.02.2015 г. с Некоммерческим партнерством содействия развитию спорта в Камчатском крае "Северные странствия"</t>
  </si>
  <si>
    <t>Контрольное событие 3.16
"Проведение камчатской традиционной гонки на собачьих упряжках «Берингия»"</t>
  </si>
  <si>
    <t>25.03. 2015</t>
  </si>
  <si>
    <t>3.4.11</t>
  </si>
  <si>
    <t>Содействие в организации и проведении  традиционной гонки на собачьих упряжках «Маклал’у», включая обустройство трассы</t>
  </si>
  <si>
    <t>январь  2015</t>
  </si>
  <si>
    <t>февраль 2015</t>
  </si>
  <si>
    <t>Заключено 1 соглашение № 62.01-21 от 20.02.2015 на сумму 167,831</t>
  </si>
  <si>
    <t>Заключено соглашение с Администрацией Карагинского муниципального района на предоставление субсидии в целях содействия в организации и проведения традиционной гонки на собачьих упряжках</t>
  </si>
  <si>
    <t>Контрольное событие 3.17
"Проведение традиционной гонки на собачьих упряжках «Маклал’у»"</t>
  </si>
  <si>
    <t>3.4.12</t>
  </si>
  <si>
    <t>Организация выездной деятельности национальных фольклорных ансамблей, творческих художественных коллективов, направленных на сохранение и развитие традиционной культуры КМНС</t>
  </si>
  <si>
    <t>Заключено 4 договора: договор №7 от 09.02.2015 ООО "Мильковский экспресс" на сумму - 125,0; договор №15/231/АГ от 29.01.2015 ООО "Компания "Солнечный ветер"  на сумму - 365,560; договор № 104 от 10.03.2015 КГБУ "Камчатская краевая СББЖ"   на сумму - 24,0 (проживание); договор №4 от 13.02.2015 на сумму 52,2 (проживание)</t>
  </si>
  <si>
    <t>В рамках мероприятия творческим коллективом корякского фольклорного ансамбля танца «Ангт» проведены обширные гастрольные мероприятия (г. Петропавловск-Камчатский, Усть-Большерецкий, Мильковский, Быстринский и Олюторский муниципальные районы), посвященные 85-летию Корякского округа. Количество зрителей – 20 176 человек.
Коллективом ансамбля были проведены концерты, мастер-классы для жителей Камчатского края, из наиболее крупных:
- участие в юбилейном концерте, посвященном 65-летию со дня рождения и 45-летию творческой деятельности Народного артиста РФ И.И. Жукова (г. Петропавловск-Камчатский);
- участие в торжественном открытии юбилейной гонки-спринта на собачьих упряжках «Берингия 2015» (г. Елизово);
- участие в концертной программе, посвященной открытию чемпионата по зимним дисциплинам в ездовом спорте и гонке-прологе на собачьих упряжках «Берингия 2015» (г. Петропавловск-Камчатский; с. Эссо);
- концерт, посвященный 70-летию Победы в Великой отечественной войне для учащихся, детей-инвалидов и военнослужащих (г. Елизово);
- участие в мероприятиях, посвященных национальному празднику «День оленевода», в рамках празднования 85-летия Корякского округа (Олюторский муниципальный район).
В целях обеспечения указанных мероприятий были осуществлены следующие расходы на сумму 1046,597 тыс. рублей: оплата транспортных услуг, командировочных расходов, расходы по провозу служебного багажа (сценическая одежда, реквизиты для танца)</t>
  </si>
  <si>
    <t>Контрольное событие 3.18
"Выездные концерты национальных фольклорных ансамблей, творческих художественных коллективов, направленные на сохранение и развитие традиционной культуры КМНС, проведены"</t>
  </si>
  <si>
    <t xml:space="preserve">           30.03.2015</t>
  </si>
  <si>
    <t>3.4.13</t>
  </si>
  <si>
    <t>Организация участия в международной выставке-ярмарке "Сокровища Севера" (г. Москва) представителей КМНС и их общин</t>
  </si>
  <si>
    <t xml:space="preserve">Заключен контракт от 13.04.2015 № 0138200004615000007-0526993-02 на сумму 1 970,0 (сумма контракта уменьшена. Оплата произведена по фактически оказанным услугам) </t>
  </si>
  <si>
    <t>С 22 по 26 апреля в Москве состоялась международная выставка-ярмарка «Сокровища Севера» где делегация Камчатского края, состоящая из 8 человек – мастеров декоративно-прикладного искусства и артистов, с успехом презентовала регион . Камчатский край удостоился высшей оценки - гран-при в номинации "Лучшая экспозиция". Кроме гран-при выставки, камчатские мастера привезли еще 10 кубков. Экспертным советом международной выставки-ярмарки единодушно было признано, что команда, которая представляла Камчатский край, сильнейшая на выставке</t>
  </si>
  <si>
    <t>Контрольное событие 3.19
"Участие в международной выставке-ярмарке "Сокровища Севера" (г. Москва) представителей КМНС и их общин"</t>
  </si>
  <si>
    <t>26.04.2015</t>
  </si>
  <si>
    <t>3.4.14</t>
  </si>
  <si>
    <t>Проведение выставки "Край мастеров"</t>
  </si>
  <si>
    <t>Министерство экономического развития, предпринимательства и торговли Камчатского края</t>
  </si>
  <si>
    <t>Ежегодная выставка-ярмарка «Край мастеров» проведена с  5 по 6 сентября 2015 года в г. Елизово на площадке парка «Сказка». Выставка проводилась в ряду мероприятий в рамках 29-й сельскохозяйственной выставки-ярмарки «Елизовская осень – 2015». Формат проведения выставки-ярмарки «Край мастеров» отвечает основным целям - содействию развития традиционных промыслов коренных малочисленных народов Севера Камчатки, знакомству с национальным прикладным искусством и популяризации изделий национального творчества среди жителей края. На выставке-ярмарке можно было ознакомиться с народным творчеством, понаблюдать за процессом изготовления изделий и приобрести авторские изделия ручной работы камчатских мастеров из кожи, бисера, меха, дерева, камня, плетеные изделия, сувенирную продукцию, а также напитки из дикоросов.  В выставке-ярмарке приняло участие   80 мастеров, среди которых - представителей  родовых общин коренных и малочисленных народов Севера «Венкой», «Уздач», индивидуальные предприниматели Юлтыгина Л.Е., Елизарова В.В., Воронина Е.Н. и другие, а также мастера, занимающиеся изготовлением изделий народных художественных промыслов, бюджетные учреждения сферы  культуры и образования представили свои изделия: от традиционных предметов быта коренных народов до современных сувениров и аксессуаров.
Организаторами выставки-ярмарки «Край мастеров» выступили совместно Администрация Елизовского муниципального района и КГАУ «Камчатский выставочно-инвестиционный центр».  Финансирование расходов по организации выставки осуществлялось КГАУ «Камчатский выставочно-инвестиционный центр». Объем средств краевого бюджета на реализацию мероприятия в 2015 году в размере 100,0 тыс. рублей использован в полном объеме. Средства направлены на изготовление полиграфической и рекламной продукции с целью информационного обеспечения выставки-ярмарки «Край мастеров»</t>
  </si>
  <si>
    <t>Контрольное событие 3.20
"Проведенная выставка "Край мастеров"</t>
  </si>
  <si>
    <t>3.4.15</t>
  </si>
  <si>
    <t>Обеспечение участия национальных творческих коллективов и мастеров декоративно-прикладного искусства во всероссийских и международных фестивалях, смотрах, конкурсах, выставках-ярмарках.</t>
  </si>
  <si>
    <t>Государственный контракт №8 от 20.02.2015г. ООО Компания "Солнечный ветер" (800,0 тыс. рублей)</t>
  </si>
  <si>
    <t>3.4.16</t>
  </si>
  <si>
    <t>Организация и проведение фестиваля творчества коренных малочисленных народов Севера, посвященный 85-летию Корякского округа</t>
  </si>
  <si>
    <t>Контрольное событие 3.21
"Проведенный фестиваль творчества КМНС, посвященный 85-летию Корякского округа"</t>
  </si>
  <si>
    <t>11.12.2015</t>
  </si>
  <si>
    <t>3.4.17</t>
  </si>
  <si>
    <t>Обустройство мест проведения национальных праздников</t>
  </si>
  <si>
    <t>Заключено 11 соглашений</t>
  </si>
  <si>
    <t xml:space="preserve">Заключены соглашения между Министерством территориального развития Камчатского края и администрациями муниципальных районов и городских округов </t>
  </si>
  <si>
    <t>Контрольное событие 3.22
"Заключение соглашений между Министерством территориального развития Камчатского края и ОМС муниципальных образований в Камчатском крае о предоставлении иных межбюджетных трансфертов из краевого бюджета бюджетам муниципальных образований в Камчатском крае на софинансирование расходных обязательств муниципальных образований в Камчатском крае по поддержке экономического и социального развития коренных малочисленных народов Севера, Сибири и Дальнего Востока Российской Федерации "</t>
  </si>
  <si>
    <t>3.4.18</t>
  </si>
  <si>
    <t>Медиапроект "Люди Севера"</t>
  </si>
  <si>
    <t>13.05.2015 состоялся электронный аукцион на оказание услуг по созданию двух телевизионных фильмов о выдающихся, знаменитых людях края с описанием основных исторических событий. 26.05.2015 заключен контракт  с ИП Давыдов Денис Юрьевич № 0138200004615000008-0526993-01 на сумму 312,0 тыс. руб. По итогам конкурсного отбора,   героями фильмов стали жители сёл Никольское Алеутского района - Вожиков Иван Иванович, Яковлев Геннадий Михайлович, Кияйкина Нина Александровна и   Ачайваям  Олюторского района - Ивтагин Сергей Владимирович, Яйлина Зинаида Петровна. В соответствии с условиями  контракта срок исполнения  работ 31.10.2015. При приемке работ, были выявлены замечаниями,  03.11.2015 исполнителю был направлен мотивированный акт разногласий. Работы приняты с учетом всех указанных замечаний 16.11.2015, оплата по контракту произведена полностью</t>
  </si>
  <si>
    <t>Контрольное событие 3.23
"Заключение государственного контракта на оказание услуг по изготовлению фильма, посвященного выдающимся деятелям"</t>
  </si>
  <si>
    <t>25.05.2015</t>
  </si>
  <si>
    <t>3.4.19</t>
  </si>
  <si>
    <t>Поддержка и развитие физической культуры и спорта малочисленных народов Севера (Проведение командного первенства Камчатского края по Северному многоборью)</t>
  </si>
  <si>
    <t>Контрольное событие 3.24
"Проведенное командное первенство Камчатского края по Северному многоборью"</t>
  </si>
  <si>
    <t>01.03.2015</t>
  </si>
  <si>
    <t>В период с 25 февраля по 1 марта в с. Эссо было проведено первенство Камчатского края по Северному многоборью. В соревнованиях приняли участие 45 спортсменов из команд Олюторского, Пенжинского, Тигильского, Мильковского, Карагинского, Быстринского муниципального района, г. Елизово, г. Вилючинска, п.г.т Палана. Средства освоены в полном объеме</t>
  </si>
  <si>
    <t>3.4.20</t>
  </si>
  <si>
    <t>Содействие в разработке и апробации этноэкологических туристических маршрутов с участием представителей малочисленных народов Севера в местах их традиционного проживания и традиционной хозяйственной деятельности</t>
  </si>
  <si>
    <t>Агентство по туризму и внешним связям Камчатского края /начальник отдела  прогнозирования и развития инфраструктуры туризма - Пегова С.В.</t>
  </si>
  <si>
    <t>Агентством по туризму и внешним связям Камчатского края совместно с администрацией Анавгайского сельского поселения проведена работа по созданию этно-экологической тропы эвенского стойбища «Менедек».  Совместно с администрацией Олюторского муниципального района прорабатывается вопрос об обустройстве мест отдыха для экологического и круизного туризма в 2016 году</t>
  </si>
  <si>
    <t>3.4.21</t>
  </si>
  <si>
    <t>Организация стажировки молодых специалистов в организациях, территориально расположенных в Корякском округе, после завершения обучения в образовательных организациях среднего и высшего профессионального образования</t>
  </si>
  <si>
    <t xml:space="preserve">Агентство по занятости и миграционной политики Камчатского края </t>
  </si>
  <si>
    <t>Заключено 7 договоров о совместной деятельности по организации и проведению стажировок молодых специалистов на сумму 632,77 тыс. рублей Выпускники трудоустроены на постоянные рабочие места по следующим специальностям: учитель начальных классов, медицинская сестра, медицинский брат, секретарь судебного заседания  в организациях, территориально расположенных в Корякском округе (МКОУ «Ачайваямская средняя школа», Филиал № 1 ГУЗ «Камчатский краевой противотурберкулезный диспансер», ГБУЗ Камчатского края «Тигильская районная больница», ГБУЗ Камчатского края «Олюторская районная больница»,  ГБУЗ «Корякская окружная больница», Карагинский районный суд Камчатского края)</t>
  </si>
  <si>
    <t>Контрольное событие 3.25
""Организована стажировка не менее 4 молодых специалистов в организациях, территориально расположенных в Корякском округе""</t>
  </si>
  <si>
    <t>Агентство по занятости и миграционной политики Камчатского края /начальник отдела активной политики занятости населения в миграционной политике Е.В. Маркина</t>
  </si>
  <si>
    <t>август 2015</t>
  </si>
  <si>
    <t>сентябрь 2015</t>
  </si>
  <si>
    <t xml:space="preserve">Подпрограмма 4 "Обеспечение реализации государственной программы" </t>
  </si>
  <si>
    <t>Агентство по внутренней политике Камчатского края, Министерство территориального развития Камчатского края</t>
  </si>
  <si>
    <t>январь 2015</t>
  </si>
  <si>
    <t>декабрь 2015</t>
  </si>
  <si>
    <t>в том числе:</t>
  </si>
  <si>
    <t>9 контрактов на сумму 1686640</t>
  </si>
  <si>
    <t>Предоставлены субсидии 11  МСУ:
Петропавловск-Камчатский городской округ
Вилючинский городской округ
Алеутский муниципальный район
Быстринский муниципальный район
Елизовский муниципальный район
Мильковское сельское поселение
Соболевский муниципальный район
Усть-Большерецкий муниципальный район
Олюторский муниципальный район
Пенжинский муниципальный район
Тигильский муниципальный район
Проведено 93 мероприятия. Количество участников - 15188 человек.</t>
  </si>
  <si>
    <t>Подпрограмма 3. "Устойчивое развитие коренных малочисленных народов Севера, Сибири и Дальнего Востока, проживающих в Камчатском крае"</t>
  </si>
  <si>
    <t>3.1.</t>
  </si>
  <si>
    <t>Удельный вес населения, участвующего в культурно-досуговых мероприятиях, проводимых государственными (муниципальными) организациями культуры, и в работе любительских объединений, в местах традиционного проживания и традиционной хозяйственной деятельности коренных малочисленных народов</t>
  </si>
  <si>
    <t>процент</t>
  </si>
  <si>
    <t>3.2.</t>
  </si>
  <si>
    <t xml:space="preserve">Коэффициент младенческой смертности в местах традиционного  проживания  и традиционной хозяйственной деятельности коренных малочисленных народов </t>
  </si>
  <si>
    <t>промилле</t>
  </si>
  <si>
    <t>3.3.</t>
  </si>
  <si>
    <t>Уровень  зарегистрированной безработицы  в местах традиционного  проживания  и традиционной хозяйственной деятельности  коренных малочисленных народов</t>
  </si>
  <si>
    <t>На увеличение  уровня зарегистрированной безработицы повлияло сокращение численности рабочих мест в виду нестабильной социально-экономической ситуации  в экономике Российской Федерации, как следствие потеря постоянно и регулярно получаемого дохода</t>
  </si>
  <si>
    <t>3.4.</t>
  </si>
  <si>
    <t xml:space="preserve">Количество  состоящих на учете больных  активным туберкулезом  в местах традиционного проживания   и традиционной  хозяйственной  деятельности  коренных малочисленных народов </t>
  </si>
  <si>
    <t>человек</t>
  </si>
  <si>
    <t>3.5.</t>
  </si>
  <si>
    <t xml:space="preserve">Уровень доходов населения в местах традиционного  проживания  и традиционной хозяйственной деятельности коренных  малочисленных народов </t>
  </si>
  <si>
    <t>тыс. рублей</t>
  </si>
  <si>
    <t>Уменьшение данного показателя обусловлено сложившимися социально-экономическими и политическими условиями, вызванными общим экономическим спадом экономики Российской Федерации, в связи с  внедрением санкций со стороны государств европейского сообщества, с целью оказания давления на политический курс страны, удешевлением углеводородных ресурсов на мировом рынке, что повлекло к удорожанию стоимости национальной валюты по отношению к зарубежным</t>
  </si>
  <si>
    <t>Доля граждан, положительно
оценивающих состояние межнациональных отношений в Камчатском крае</t>
  </si>
  <si>
    <t>Уровень толерантного
отношения к представителям другой национальности</t>
  </si>
  <si>
    <t>Доля городских округов и муниципальных районов, реализующих муниципальные программы или программные мероприятия, направленные на
укрепление гражданского единства, гармонизацию межнациональных отношений, профилактику экстремизма, в общем количестве городских округов и муниципальных районов Камчатского края</t>
  </si>
  <si>
    <t>Количество участников мероприятий, направленных на реализацию приоритетных направлений государственной национальной политики Российской Федерации, организованных органами местного самоуправления муниципальных образований в Камчатском крае за счет средств субсидии из краевого бюджета</t>
  </si>
  <si>
    <t>1.4</t>
  </si>
  <si>
    <t>тыс чел.</t>
  </si>
  <si>
    <t>Министерство территориального развития Камчатского края/заместитель начальника отдела развития территорий</t>
  </si>
  <si>
    <t>01.01.2015</t>
  </si>
  <si>
    <t>31.12.2015</t>
  </si>
  <si>
    <t>Финансирование мероприятия в 2015 году не предусмотрено.</t>
  </si>
  <si>
    <t>3.1.2.</t>
  </si>
  <si>
    <t>Предоставление средств из краевого и федерального бюджетов на софинансирование расходных обязательств муниципальных районов по поддержке экономического и социального развития КМНС</t>
  </si>
  <si>
    <t>Заключены соглашения с администрациями муниципальных образований в Камчатском крае. ИМБТ за счет федеральных и краевых средств в полном объеме направлены в местные бюджеты. По состоянию на 01.01.2016 субсидии получили 59 общин КМНС на общую сумму 13 978,70 тыс. рублей. Общий объем иных межбюджетных трансфертов предоставленных муниципальным районам и городским округам в Камчатском крае составил    12 440 ,31 тыс. рублей</t>
  </si>
  <si>
    <t>В течение 30 дней с момента заключения соглашения с уполномоченным федеральным органом исполнительной власти Российской Федерации</t>
  </si>
  <si>
    <t>3.2.1.</t>
  </si>
  <si>
    <t>Предоставление санаторно-курортного лечения</t>
  </si>
  <si>
    <r>
      <t xml:space="preserve">Контрольное событие </t>
    </r>
    <r>
      <rPr>
        <b/>
        <i/>
        <sz val="10"/>
        <rFont val="Times New Roman"/>
        <family val="1"/>
      </rPr>
      <t>3.4.</t>
    </r>
    <r>
      <rPr>
        <i/>
        <sz val="10"/>
        <rFont val="Times New Roman"/>
        <family val="1"/>
      </rPr>
      <t xml:space="preserve"> 
"Заключение контракта на услуги санаторно-курортного лечения"</t>
    </r>
  </si>
  <si>
    <t>Министерство социального развития и труда Камчатского края/начальник отдела социального обслуживания и опеки</t>
  </si>
  <si>
    <t>3.2.2.</t>
  </si>
  <si>
    <t>05.02.2015                               05.062015</t>
  </si>
  <si>
    <t xml:space="preserve">   Оказание услуг по зубопротезированию представителей КМНС, проживающих в Камчатском крае </t>
  </si>
  <si>
    <r>
      <t xml:space="preserve">Контрольное событие </t>
    </r>
    <r>
      <rPr>
        <b/>
        <i/>
        <sz val="10"/>
        <rFont val="Times New Roman"/>
        <family val="1"/>
      </rPr>
      <t>3.5</t>
    </r>
    <r>
      <rPr>
        <i/>
        <sz val="10"/>
        <rFont val="Times New Roman"/>
        <family val="1"/>
      </rPr>
      <t xml:space="preserve">
"Заключение контракта на услуги зубопротезирования"</t>
    </r>
  </si>
  <si>
    <t>Министерство здравоохранения Камчатского края/заместитель начальника отдела экономики здравоохранения, обязательного медицинского страхования</t>
  </si>
  <si>
    <t>3.2.3.</t>
  </si>
  <si>
    <t>24.03.2015</t>
  </si>
  <si>
    <t>30.10.2015                               10.11.2015                          18.12.2015</t>
  </si>
  <si>
    <t>Поставка и монтаж стоматологической установки. Приобретение  расходных  материалов для работы стоматологического кабинета</t>
  </si>
  <si>
    <r>
      <t xml:space="preserve">Пенжинской районной больницей заключен государственный контракт от 24.03.2015 № 0338300044115000001-0303003-01 с ООО ЭКО г. Екатеринбург на поставку и монтаж стоматологической установки. Оборудование поставлено, специалистами произведён монтаж, оплата произведена полностью  </t>
    </r>
    <r>
      <rPr>
        <b/>
        <sz val="10"/>
        <rFont val="Times New Roman"/>
        <family val="1"/>
      </rPr>
      <t xml:space="preserve">30.10.2015.  </t>
    </r>
    <r>
      <rPr>
        <sz val="10"/>
        <rFont val="Times New Roman"/>
        <family val="1"/>
      </rPr>
      <t xml:space="preserve">Заключены договоры с ООО «ЭДЕМ» на сумму 180,4119 тыс. рублей и 56,5881 тыс. рублей  на приобретение  расходных  материалов для работы стоматологического кабинета, оплата согласно договорам произведена полностью </t>
    </r>
    <r>
      <rPr>
        <b/>
        <sz val="10"/>
        <rFont val="Times New Roman"/>
        <family val="1"/>
      </rPr>
      <t>10.11.2015.</t>
    </r>
    <r>
      <rPr>
        <sz val="10"/>
        <rFont val="Times New Roman"/>
        <family val="1"/>
      </rPr>
      <t xml:space="preserve"> Олюторской районной больницей  заключен государственный контракт с ООО "КамчатРосМед" от 16.09.2015  № 0338300036815000036 на сумму 1 600,00 тыс. рублей, стоматологического оборудования. Контракт исполнен и оплачен в полном объеме</t>
    </r>
  </si>
  <si>
    <t>3.2.4.</t>
  </si>
  <si>
    <t>01.02.2015</t>
  </si>
  <si>
    <t>08.09.2015</t>
  </si>
  <si>
    <r>
      <t xml:space="preserve">Контрольное событие </t>
    </r>
    <r>
      <rPr>
        <b/>
        <i/>
        <sz val="10"/>
        <rFont val="Times New Roman"/>
        <family val="1"/>
      </rPr>
      <t>3.6</t>
    </r>
    <r>
      <rPr>
        <i/>
        <sz val="10"/>
        <rFont val="Times New Roman"/>
        <family val="1"/>
      </rPr>
      <t xml:space="preserve">
"Заключение контракта на оказание услуг наркологической помощи"</t>
    </r>
  </si>
  <si>
    <t>04.06.2015                  08.09.2015</t>
  </si>
  <si>
    <t>3.3.1.</t>
  </si>
  <si>
    <t>Финансирование мероприятия  не предусмотрено.</t>
  </si>
  <si>
    <t>3.3.2.</t>
  </si>
  <si>
    <t>Оснащение современным оборудованием и расходными материалами учреждений профессионального образования профессиональных образовательных организаций  для подготовки кадров по профессиям и специальностям, связанным с традиционными видами хозяйственной деятельности КМНС</t>
  </si>
  <si>
    <t>03.12.2014</t>
  </si>
  <si>
    <t xml:space="preserve">Выделение субсидии профессиональ-ному образовательному учреждению для оснащение современным оборудованием и расходными материалами </t>
  </si>
  <si>
    <t xml:space="preserve"> Камчатским колледжем технологии и сервиса   приобретены расходные материалы для обучения (меха, фурнитура, швейная машинка, отпариватель, фен), в  соответствии с Соглашением от 03.12.2014 № 6  на  сумму 510,00 тыс. рублей. </t>
  </si>
  <si>
    <r>
      <t xml:space="preserve">Контрольное событие </t>
    </r>
    <r>
      <rPr>
        <b/>
        <i/>
        <sz val="10"/>
        <rFont val="Times New Roman"/>
        <family val="1"/>
      </rPr>
      <t>3.7</t>
    </r>
    <r>
      <rPr>
        <i/>
        <sz val="10"/>
        <rFont val="Times New Roman"/>
        <family val="1"/>
      </rPr>
      <t xml:space="preserve">
"Заключение контракта на поставку оборудования"</t>
    </r>
  </si>
  <si>
    <t>Министерство образования и науки Камчатского края/начальник отдела региональной политики и образовательных программ</t>
  </si>
  <si>
    <t>25.09.2014</t>
  </si>
  <si>
    <t>3.3.3.</t>
  </si>
  <si>
    <t>26.06.2015</t>
  </si>
  <si>
    <t>19.10.2015</t>
  </si>
  <si>
    <t xml:space="preserve">По итогам заседания Рабочих  групп  «По реализации п.п. 3.3.3. раздела 3 государственной программы Камчатского края «Реализация государственной национальной политики и укрепление гражданского единства в Камчатском крае»  от 26.06.2015 Протокол  № 1,  от 31.08.2015 Протокол  № 2,  от 19.10.2015 Протокол  № 3,  средства выделены 35 студентам и абитуриентам </t>
  </si>
  <si>
    <t>3.3.4.</t>
  </si>
  <si>
    <t>На  заседаниях рабочей группы по рассмотрению документов для возмещения оплаты проезда к месту обучения и обратно учащихся-представителей коренных малочисленных народов Севера КГПОБУ «Паланский колледж» и филиала ГБОУ СПО «Камчатский медицинский колледж» в п.г.т. Палана было рассмотрено 37 заявлений от учащихся - представителей коренных малочисленных народов Севера, возмещение произведено 37 учащимся</t>
  </si>
  <si>
    <t>Освоение составило 63 % в связи с тем, что при планировании  суммы возмещения затрат по оплате проезда к месту обучения (пгт. Палана) и обратно,  к расчету стоимости билетов был принят маршрут движения пролегающий через г. Петропавловск-Камчатский, единственный маршрут на дату произведения расчетов. С 01.03.2015  были возобновлены маршруты авиаперевозок пассажиров по Корякскому округу, что существенно снизило затраты на проезд учащихся</t>
  </si>
  <si>
    <t>3.4.1.</t>
  </si>
  <si>
    <t>Организована первая фольклорно-этнографическая экспедиция (командировка) специалистов КГБУ «Камчатский центр народного творчества» в отдаленные поселки Олюторского района. В рамках экспедиции проведены мастер-классы по национальной хореографии для фольклорных коллективов, встречи со старожилами, фото и видеосъемки национального праздника «День оленевода» в селе Хаилино</t>
  </si>
  <si>
    <t>3.4.2.</t>
  </si>
  <si>
    <t>Издана книга Е.Ф.Лонгинова «Хочу видеть вулканы» тиражом – 179 экземпляров на сумму 50,00 тыс. рублей. Произведена оплата договора гражданско-правового характера по подготовке оригинал-макета на электронном носителе книги "Хореография коренных  народов Камчатки" в сумме 127,10 тыс. рублей. В рамках мероприятия КГБУ ККНБ были приобретены 48 экз. книги А.С.Пушкина "Я помню чудное мгновенье" на сумму  150,00 тыс. рублей,  переведенной на 200 языков, в том числе и корякский и ительменский</t>
  </si>
  <si>
    <r>
      <t xml:space="preserve">Контрольное событие </t>
    </r>
    <r>
      <rPr>
        <b/>
        <i/>
        <sz val="10"/>
        <rFont val="Times New Roman"/>
        <family val="1"/>
      </rPr>
      <t>3.8.</t>
    </r>
    <r>
      <rPr>
        <i/>
        <sz val="10"/>
        <rFont val="Times New Roman"/>
        <family val="1"/>
      </rPr>
      <t xml:space="preserve">
"Заключение контрактов на издание полиграфической продукции, освещающей культурную деятельность КМНС"</t>
    </r>
  </si>
  <si>
    <t>Министерство культуры Камчатского края/начальник отдела экономики и материально-технического обеспечения</t>
  </si>
  <si>
    <t xml:space="preserve"> 20.02.2015                 26.02.2015</t>
  </si>
  <si>
    <t>3.4.3.</t>
  </si>
  <si>
    <t>3.4.3.1.</t>
  </si>
  <si>
    <t>КГБУ  «ЦКД  «Сероглазка» - проведен  традиционный национальный праздник «Первой рыбы»  в июне 2015 года в п. Палана; проведен  Международный день коренных народов мира, которое состоялось 8 августа 2015 года при участии администрации городского округа «поселок Палана»  и старожилов из числа КМНС. Проведён традиционный национальный праздник морского зверя «Хололо». Проведен КГБУ «Корякский центр народного творчества» при участии: администрации городского округа «поселок  Палана»,  АУ «Центр культуры и досуга городского округа «поселок Палана», КГБУ «Корякский фольклорный ансамбль танца «АНГТ», КГБОУ ДОД ДЮСШ «Палана», КГБУ «Камчатэтно сервис» и МОО КМНС «Паланкэн юнэт», КГКОУ «Паланский детский дом для детей-сирот и детей, оставшихся без попечения родителей»  традиционный  праздник «День аборигена» приуроченный к Международному дню коренных народов мира</t>
  </si>
  <si>
    <t>Субсидия направлена  в Быстринский муниципальный район в сумме 120,60 тыс. рублей, Олюторский муниципальный район - 168,00 тыс. рублей, Тигильский муниципальный район - 118,00 тыс. рублей, городское поселение "Поселок Оссора" - 43,00 тыс. рублей, сельское поселение "Карага" - 36,0 тыс. рублей, Мильковский муниципальный район - 81,5 тыс. рублей, Елизовский муниципальный район - 92,9 тыс. рублей на организацию  и проведение традиционных национальных праздников: "Первой рыбы", Эвенский новый год", "Международного дня коренных народов мира" за счет средств краевого бюджета. Так же  на проведение праздничных мероприятий направлены средства местных бюджетов в сумме 173,5 тыс. рублей</t>
  </si>
  <si>
    <t>3.4.5.</t>
  </si>
  <si>
    <t>В целях поддержки национальных и фольклорных ансамблей Министерством культуры Камчатского края предоставлена субсидия бюджетам муниципальных образований в Камчатском крае. Средства направлены в  Анавгайское сельское поселение на приобретение  музыкальных инструментов и сценических костюмов  для артистов Народного эвенского ансамбля «Нургэнэк». Городскому поселению «Поселок Оссора» Карагинского муниципального района для участников фольклорного ансамбля «Агья». Сельскому поселению «село Карага» Карагинского муниципального района на приобретение музыкальных инструментов и сценических костюмов для артистов народного корякского ансамбля «Энер». В Олюторский муниципальный район - приобретены костюмы и музыкальные инструменты для  творческих коллективов Дома Культуры. В Тигильский муниципальный район приобретены бубны и пошиты сценические костюмы для артистов  МКУК «Ительменский фольклорный ансамбль «Эльвель» (с. Ковран)</t>
  </si>
  <si>
    <t>3.4.6.</t>
  </si>
  <si>
    <t>Министерством строительства Камчатского края заключено соглашение с администрацией Тигильского муниципального района о финансировании мероприятия на 2015 год за счет средств краевого бюджета. Частично произведены строительно-монтажные работы.  Выполнены работы по строительству кровли на часовне и на башенные ворота. Частично выполнена внутренняя отделка помещений</t>
  </si>
  <si>
    <t xml:space="preserve"> Подрядчик ООО "Союз" приостановил работы на объекте (исх. 11/2005/2015 от 20.05.2015),  в связи с отсутствием у подрядчика финансовых средств на приобретение материалов, (согласно контракту аванс не предусмотрен). Администрацией Тигильского муниципального района ведется претензионная работа. Приказом Администрации Тигильского муниципального района от 31.08.2015 № 38 создана комиссия по обследованию технического состояния объекта для определения фактического объема и качества выполненных Подрядчиком работ. Созданная комиссия оформляет объект как незавершенное строительство. Министерство строительства Камчатского края направило предложение  в Министерство финансов Камчатского края об оптимизации средств, предусмотренных  на строительство этнокультурного центра в селе Тигиль, на  реализацию иных мероприятий</t>
  </si>
  <si>
    <t>Подрядчик ООО "Союз" приостановил работы, в связи с отсутствием денежных средств. Администрацией муниципального района подготовлены документы для подачи в суд на расторжение контракта. Созданная комиссия оформляет объект как незавершенное строительство (выполняются замеры, проверяется выполнение по КС)</t>
  </si>
  <si>
    <t>3.4.7.</t>
  </si>
  <si>
    <t>22.04.2015</t>
  </si>
  <si>
    <t>24.04.2015</t>
  </si>
  <si>
    <t>Заключены  и исполнены 4  контракта на поставку  произведений.  Контракт от 22.04.2015  № 3 на сумму 68,966 тыс. рублей на приобретение кухлянки нымыланской, летней. Контракт от  23.04.2015   № 4 на сумму 50,0 тыс. рублей на приобретение фрагмента подола эвенского распашного кафтана. Контракт от 23.04.2015   № 5 на сумму 10,0 тыс. рублей на приобретение 3-х графических работ. Контракт  от 23.04.20154  № 6 на сумму 116,034 тыс.руб.на приобретение 3-х предметов</t>
  </si>
  <si>
    <t>3.4.8.</t>
  </si>
  <si>
    <t>10.03.2015</t>
  </si>
  <si>
    <t>Проведение краевой выставки мастеров декоративно-прикладного и изобразительного искусства «Содружество традиций»</t>
  </si>
  <si>
    <t>Заключен государственный контракт № 5915/1  от 10.03.2015  с ООО "Джорекс-ДВ" на сумму 93,865 тыс. рублей  на поставку призов и  наградной атрибутики для участников краевой выставки декоративно-прикладного искусства коренных малочисленных народов Севера «Содружество традиций», посвящённой 85-летию Корякского округа, которая состоялась  29 октября 2015 года в Камчатском краевом художественном музее. Организаторами экспозиции выступили - Камчатский центр народного творчества и Камчатский краевой художественный музей при поддержке Министерства культуры Камчатского края</t>
  </si>
  <si>
    <r>
      <t xml:space="preserve">Контрольное событие </t>
    </r>
    <r>
      <rPr>
        <b/>
        <i/>
        <sz val="10"/>
        <rFont val="Times New Roman"/>
        <family val="1"/>
      </rPr>
      <t>3.14.</t>
    </r>
    <r>
      <rPr>
        <i/>
        <sz val="10"/>
        <rFont val="Times New Roman"/>
        <family val="1"/>
      </rPr>
      <t xml:space="preserve">
"Проведенная краевая выставка мастеров декоративно-прикладного и изобразительного искусства «Содружество традиций»"</t>
    </r>
  </si>
  <si>
    <t>3.4.9.</t>
  </si>
  <si>
    <t>Проведение праздничных мероприятий, посвященных 85-й годовщине Корякского округа</t>
  </si>
  <si>
    <t>10.03.2015 утвержден План  по подготовке и проведению мероприятий по празднованию 85-й годовщины Корякского округа.      09.10.2015 Заключен государственный контракт с ООО «Камчатпресс»  на издание и доставку книжной продукции . Контракт исполнен, оплата произведена в полном объеме. Изготовлена продукция с юбилейной символикой: настенные перекидные календари, нагрудные значки, ручки, приглашения, поздравительные открытки, баннеры, медали на подставке, праздничные пакеты для подарков, вымпелы. Изданы 6 книг на языках народов Севера и  подготовлен фильм о Корякском округе</t>
  </si>
  <si>
    <r>
      <t xml:space="preserve">Контрольное событие </t>
    </r>
    <r>
      <rPr>
        <b/>
        <i/>
        <sz val="10"/>
        <rFont val="Times New Roman"/>
        <family val="1"/>
      </rPr>
      <t>3.15.</t>
    </r>
    <r>
      <rPr>
        <i/>
        <sz val="10"/>
        <rFont val="Times New Roman"/>
        <family val="1"/>
      </rPr>
      <t xml:space="preserve">
"Проведение в 2015 году праздничных мероприятий, посвященных 85-й годовщине Корякского округа"</t>
    </r>
  </si>
  <si>
    <t>3.4.10.</t>
  </si>
  <si>
    <t>02.02.2015</t>
  </si>
  <si>
    <t>Заключение соглашения</t>
  </si>
  <si>
    <r>
      <t xml:space="preserve">Контрольное событие </t>
    </r>
    <r>
      <rPr>
        <b/>
        <i/>
        <sz val="10"/>
        <rFont val="Times New Roman"/>
        <family val="1"/>
      </rPr>
      <t>3.16.</t>
    </r>
    <r>
      <rPr>
        <i/>
        <sz val="10"/>
        <rFont val="Times New Roman"/>
        <family val="1"/>
      </rPr>
      <t xml:space="preserve">
"Проведение камчатской традиционной гонки на собачьих упряжках «Берингия»"</t>
    </r>
  </si>
  <si>
    <t xml:space="preserve">Аппарат Губернатора и Правительства Камчатского края/руководитель Аппарата Губернатора и Правительства Камчатского края </t>
  </si>
  <si>
    <t>07.03.2015</t>
  </si>
  <si>
    <t>3.4.11.</t>
  </si>
  <si>
    <r>
      <t xml:space="preserve">Контрольное событие </t>
    </r>
    <r>
      <rPr>
        <b/>
        <i/>
        <sz val="10"/>
        <rFont val="Times New Roman"/>
        <family val="1"/>
      </rPr>
      <t>3.17.</t>
    </r>
    <r>
      <rPr>
        <i/>
        <sz val="10"/>
        <rFont val="Times New Roman"/>
        <family val="1"/>
      </rPr>
      <t xml:space="preserve">
"Проведение традиционной гонки на собачьих упряжках «Маклал’у»"</t>
    </r>
  </si>
  <si>
    <t>23.02.2015</t>
  </si>
  <si>
    <t>3.4.12.</t>
  </si>
  <si>
    <t>16.02.2015</t>
  </si>
  <si>
    <t>30.03.2015</t>
  </si>
  <si>
    <t>В рамках мероприятия творческим коллективом корякского фольклорного ансамбля танца «Ангт» проведены обширные гастрольные мероприятия (г. Петропавловск-Камчатский, Усть-Большерецкий, Мильковский, Быстринский и Олюторский муниципальные районы), посвященные 85-летию Корякского округа. Количество зрителей – 20 176 человек. Коллективом ансамбля были проведены концерты, мастер-классы для жителей Камчатского края, из наиболее крупных:
- участие в юбилейном концерте, посвященном 65-летию со дня рождения и 45-летию творческой деятельности Народного артиста РФ И.И. Жукова (г. Петропавловск-Камчатский);
- участие в торжественном открытии юбилейной гонки-спринта на собачьих упряжках «Берингия 2015» (г. Елизово);
- участие в концертной программе, посвященной открытию чемпионата по зимним дисциплинам в ездовом спорте и гонке-прологе на собачьих упряжках «Берингия 2015» (г. Петропавловск-Камчатский; с. Эссо);
- концерт, посвященный 70-летию Победы в Великой отечественной войне для учащихся, детей-инвалидов и военнослужащих (г. Елизово);
- участие в мероприятиях, посвященных национальному празднику «День оленевода», в рамках празднования 85-летия Корякского округа (Олюторский муниципальный район)</t>
  </si>
  <si>
    <r>
      <t xml:space="preserve">Контрольное событие </t>
    </r>
    <r>
      <rPr>
        <b/>
        <i/>
        <sz val="10"/>
        <rFont val="Times New Roman"/>
        <family val="1"/>
      </rPr>
      <t>3.18.</t>
    </r>
    <r>
      <rPr>
        <i/>
        <sz val="10"/>
        <rFont val="Times New Roman"/>
        <family val="1"/>
      </rPr>
      <t xml:space="preserve">
"Выездные концерты национальных фольклорных ансамблей, творческих художественных коллективов, направленная на сохранение и развитие традиционной культуры КМНС, проведены"</t>
    </r>
  </si>
  <si>
    <t>3.4.13.</t>
  </si>
  <si>
    <t xml:space="preserve"> 22 по 26 апреля в Москве состоялась международная выставка-ярмарка «Сокровища Севера» где делегация Камчатского края, состоящая из 8 человек – мастеров декоративно-прикладного искусства и артистов, с успехом презентовала регион . Камчатский край удостоился высшей оценки - гран-при в номинации "Лучшая экспозиция". Кроме гран-при выставки, камчатские мастера привезли еще 10 кубков. Экспертным советом международной выставки-ярмарки единодушно было признано, что команда, которая представляла Камчатский край, сильнейшая на выставке</t>
  </si>
  <si>
    <r>
      <t xml:space="preserve">Контрольное событие </t>
    </r>
    <r>
      <rPr>
        <b/>
        <i/>
        <sz val="10"/>
        <rFont val="Times New Roman"/>
        <family val="1"/>
      </rPr>
      <t>3.19.</t>
    </r>
    <r>
      <rPr>
        <i/>
        <sz val="10"/>
        <rFont val="Times New Roman"/>
        <family val="1"/>
      </rPr>
      <t xml:space="preserve">
"Участие в международной выставке-ярмарке "Сокровища Севера" (г. Москва) представителей КМНС и их общин"</t>
    </r>
  </si>
  <si>
    <t>3.4.14.</t>
  </si>
  <si>
    <t>05.09.2015</t>
  </si>
  <si>
    <t>06.09.2015</t>
  </si>
  <si>
    <t xml:space="preserve">Ежегодная выставка-ярмарка «Край мастеров» проведена с  5 по 6 сентября 2015 года в г. Елизово на площадке парка «Сказка». Выставка проводилась в ряду мероприятий в рамках 29-й сельскохозяйственной выставки-ярмарки «Елизовская осень – 2015». </t>
  </si>
  <si>
    <r>
      <t xml:space="preserve">Контрольное событие </t>
    </r>
    <r>
      <rPr>
        <b/>
        <i/>
        <sz val="10"/>
        <rFont val="Times New Roman"/>
        <family val="1"/>
      </rPr>
      <t>3.20.</t>
    </r>
    <r>
      <rPr>
        <i/>
        <sz val="10"/>
        <rFont val="Times New Roman"/>
        <family val="1"/>
      </rPr>
      <t xml:space="preserve">
"Проведение выставки "Край мастеров"</t>
    </r>
  </si>
  <si>
    <t>Министерство экономического развития, предпринимательства и торговли Камчатского края/начальник отдела развития предпринимательства</t>
  </si>
  <si>
    <t>3.4.15.</t>
  </si>
  <si>
    <t>Обеспечение участия национальных творческих коллективов и мастеров декоративно-прикладного искусства во всероссийских и международных фестивалях, смотрах, конкурсах, выставках-ярмарках. Обеспечение участия ветеранов национальных коллективов в творческих мероприятиях различного уровня, в т.ч. в Камчатском крае</t>
  </si>
  <si>
    <t>Произведена оплата авиабилетов (10 человек –  МКУК «Ительменский фольклорный ансамбль «Эльвель»; 10 человек – Народный эвенский ансамбль «Нургэнэк») для участия в Дальневосточной программе ХI Кочующего фестиваля «Манящие миры, Этническая Россия» (с. Усть-Хайрюзово - г. Петропавловск-Камчатский - с.Тигиль). Оплачен проезд мастерам декоративно-прикладного искусства для участия в Восточном экономическом форуме, который проходил  в г. Владивостоке с 3 по 5 сентября 2015 года. Оплачен проезд по маршруту г. Петропавловск-Камчатский-Москва и обратно творческой делегации мастеров из числа коренных малочисленных народов Севера   и расходы по проживанию для участия во Всероссийской выставке – ярмарке народных художественных промыслов «Ладья. Зимняя сказка-2015», которая проходила с 15 по 21 декабря 2015 года в г. Москве</t>
  </si>
  <si>
    <t>3.4.16.</t>
  </si>
  <si>
    <t>04.12.2015</t>
  </si>
  <si>
    <t>Министерством культуры Камчатского края произведена оплата проезда  и проживания участникам Фестиваля творчества коренных малочисленных народов Севера, посвященный 85-летию  Корякского округа, который проходил   с 4 по 11 декабря 2015. Фестиваль проходил по следующим номинациям: - вокал, (народные, эстрадные и авторские песни); -хореография (народные, национальные, эстрадные и классические танцы); -устное народное творчество (стихи, сказки, театрализованные постановки); -изобразительное и прикладное творчество в любом жанровом направлении; -исполнение музыкальных произведений; -фотография (фотоработы на тему «Мой любимый край»); -любительские видеофильмы (видео ролики или короткометражные фильмы на тему «Мой любимый край»). На фестивале было исполнено 48 концертных номеров, предоставлено на выставку 251 работа декоративно –прикладного творчества и 75 работ изобразительного творчества. 6 любительских видеофильмов «Мой любимый край», 80 –фотографий на тему «Мой любимый край». Победителям и участникам  конкурсной  программы  организаторами праздника  были вручены ценные подарки и призы. Фестиваль посетило 3 130 человек</t>
  </si>
  <si>
    <t>3.4.17.</t>
  </si>
  <si>
    <t>Выделение средств на обустройство мест проведения национальных праздников</t>
  </si>
  <si>
    <t>Приказом Министерства территориального развития Камчатского края от 26.01.2015  № 5/2-П утверждено распределение иных межбюджетных трансфертов  предоставляемых в 2015 году из краевого бюджета бюджетам муниципальных образований в камчатском крае на софинансирование расходных обязательств муниципальных образований в Камчатском крае по поддержке экономического и социального развития коренных малочисленных народов Севера, Сибири и Дальнего Востока, проживающих в Камчатском крае в сумме 690,00 тыс. рублей</t>
  </si>
  <si>
    <r>
      <t xml:space="preserve">Контрольное событие </t>
    </r>
    <r>
      <rPr>
        <b/>
        <i/>
        <sz val="10"/>
        <rFont val="Times New Roman"/>
        <family val="1"/>
      </rPr>
      <t>3.22</t>
    </r>
    <r>
      <rPr>
        <i/>
        <sz val="10"/>
        <rFont val="Times New Roman"/>
        <family val="1"/>
      </rPr>
      <t xml:space="preserve">
"Заключение соглашений между Министерством территориального развития Камчатского края и ОМС муниципальных образований в Камчатском крае о предоставлении иных межбюджетных трансфертов из краевого бюджета бюджетам муниципальных образований в Камчатском крае на софинансирование расходных обязательств муниципальных образований в Камчатском крае по поддержке экономического и социального развития коренных малочисленных народов Севера, Сибири и Дальнего Востока Российской Федерации "</t>
    </r>
  </si>
  <si>
    <t>28.02.2015</t>
  </si>
  <si>
    <t>3.4.18.</t>
  </si>
  <si>
    <t>13.05.2015</t>
  </si>
  <si>
    <t>16.11.2015</t>
  </si>
  <si>
    <t>Создание  телевизионных фильмов о выдающихся, знаменитых людях Камчатского края и Корякского округа</t>
  </si>
  <si>
    <t>3.4.19.</t>
  </si>
  <si>
    <t>25.02.2015</t>
  </si>
  <si>
    <t>Проведение командного первенства Камчатского края по Северному многоборью</t>
  </si>
  <si>
    <t>Министерство спорта и молодежной политики Камчатского края/начальник отдела развития видов спорта и высшего спортивного мастерства</t>
  </si>
  <si>
    <t>В период с 25 февраля по 1 марта в с. Эссо  Быстринского муниципального района было проведено первенство Камчатского края по Северному многоборью. В соревнованиях приняли участие 45 спортсменов из команд Олюторского, Пенжинского, Тигильского, Мильковского, Карагинского, Быстринского муниципального района, г. Елизово, г. Вилючинска, п.г.т Палана</t>
  </si>
  <si>
    <t>3.4.20.</t>
  </si>
  <si>
    <t xml:space="preserve">Агентство по туризму и внешним связям Камчатского края </t>
  </si>
  <si>
    <t>3.4.21.</t>
  </si>
  <si>
    <t>заключено 7 договоров о совместной деятельности по организации и проведению стажировок молодых специалистов.  Выпускники трудоустроены на постоянные рабочие места по следующим специальностям: учитель начальных классов, медицинская сестра , медицинский брат, секретарь судебного заседания  в организациях, территориально расположенных в Корякском округе (МКОУ «Ачайваямская средняя школа», Филиал № 1 ГУЗ «Камчатский краевой противотурберкулезный диспансер», ГБУЗ Камчатского края «Тигильская районная больница», ГБУЗ Камчатского края «Олюторская районная больница»,  ГБУЗ «Корякская окружная больница», Карагинский районный суд Камчатского края)</t>
  </si>
  <si>
    <t>Контрольное событие 3.25
"Организована стажировка не менее 4 молодых специалистов в организациях, территориально расположенных в Корякском округе"</t>
  </si>
  <si>
    <t>Обеспечение межнационального мира и согласия, гармонизация межнациональных отношений</t>
  </si>
  <si>
    <t>Обеспечены условия для сохранения межнационального мира и согласия</t>
  </si>
  <si>
    <t>Не проведен интеллектуальный межнациональный проект ввиду отсутствия ассигнований у исполнителя - Мин.спорта и молодежной политики КК</t>
  </si>
  <si>
    <t>1.5</t>
  </si>
  <si>
    <t>1.6</t>
  </si>
  <si>
    <t>Сохранение и развитие этнокультурного многообразия народов России</t>
  </si>
  <si>
    <t>Принятые меры способствуют сохранению национальных культур</t>
  </si>
  <si>
    <t>Создание оптимальных условий для сохранения и развития языков народов России</t>
  </si>
  <si>
    <t>Обеспечена возможность изучения 5 языков, проведен конкурс на языках КМНС</t>
  </si>
  <si>
    <t>Агентство по занятости населения и миграционной политике Камчатского края</t>
  </si>
  <si>
    <t>Содействие в процессе социальной и культурной адаптации и интеграции мигрантов</t>
  </si>
  <si>
    <t>Организовано тестирование иностранных граждан на владение русским языком, знание истории России и основ законодательства</t>
  </si>
  <si>
    <t>Информационное обеспечение реализации государственной национальной политики</t>
  </si>
  <si>
    <t>Размещено 97 материалов в печатных и электронных СМИ, интернет-сайтах</t>
  </si>
  <si>
    <t>Достижение стабильности межнациональных отношений, предупреждения конфликтов на национальной почве</t>
  </si>
  <si>
    <t xml:space="preserve">Проведены культурно-просветительские мероприятия для жителей края. Обеспечена работа портала «Камчатка - общество» </t>
  </si>
  <si>
    <t>Не предусмотрено</t>
  </si>
  <si>
    <t>Предложений нет</t>
  </si>
  <si>
    <t>Основное мероприятие 3.1. "Укрепление материально-технической базы традиционных отраслей хозяйствования в Камчатском крае"</t>
  </si>
  <si>
    <t>Постановление Правительства Камчатского края</t>
  </si>
  <si>
    <t>О предоставлении субсидий из краевого бюджета некоммерческим организациям - общинам коренных малочисленных народов Российской Федерации на создание в местах традиционного проживания и традиционной хозяйственной деятельности цехов по первичной и глубокой переработке продукции традиционных промыслов</t>
  </si>
  <si>
    <t>4 квартал 2014 года</t>
  </si>
  <si>
    <t>не принят</t>
  </si>
  <si>
    <t>Проект Постановления Правительства Камчатского края был разработан и прошёл согласование в Главном контрольном управлении Губернатора Парвительства Камчтаского края. При этом в в иду отсутсвия средств краевого бюджета для финансового обеспечения Постановления Правительства Камчатского края не утверждено</t>
  </si>
  <si>
    <t>О  предоставлении из краевого бюджета грантов на реализацию проектов по в сфере народных художественных промыслов в Камчатском крае</t>
  </si>
  <si>
    <t>Постановление Правительства Камчатского края от 26.10.2015          № 378-П</t>
  </si>
  <si>
    <t>3</t>
  </si>
  <si>
    <t>Приказ Министерства территориального развития Камчатского края</t>
  </si>
  <si>
    <t>Об утверждении Методических указаний по разработке порядков предоставления субсидий из бюджета муниципального образования в Камчатском крае некоммерческим организациям - общинам коренных малочисленных народов Севера, Сибири и Дальнего Востока, проживающих в Камчатском крае, утверждаемых муниципальными правовыми актами</t>
  </si>
  <si>
    <t>3 квартал 2014 года</t>
  </si>
  <si>
    <t xml:space="preserve"> Приказ № 60-П 29.07.2014</t>
  </si>
  <si>
    <t>Основное мероприятие 3.2. "Предоставление дополнительных гарантий по оказанию медицинских и социальных услуг в целях повышения качества жизни КМНС"</t>
  </si>
  <si>
    <t>Приказ Министерства социального развития и труда Камчатского края</t>
  </si>
  <si>
    <t>Об утверждении Порядка предоставления санаторно-курортного лечения специалистам и работникам, непосредственно занятым работой в оленеводческих табунах</t>
  </si>
  <si>
    <t xml:space="preserve">Приказ № 564-п от 21.07.2014
</t>
  </si>
  <si>
    <t>Приказ Министерства здравоохранения Камчатского кра</t>
  </si>
  <si>
    <t xml:space="preserve"> Об утверждении Порядка предоставления зубопротезирования представителям коренных малочисленных народов Севера, проживающих в Камчатском крае и имеющих совокупный доход ниже прожиточного минимума</t>
  </si>
  <si>
    <t>1 квартал 2014 года</t>
  </si>
  <si>
    <t xml:space="preserve">Приказ №159 от 13.05.2010 </t>
  </si>
  <si>
    <t>Приказ Министерства здравоохранения Камчатского края</t>
  </si>
  <si>
    <t>Об утверждении административного регламента предоставления Министерством здравоохранения Камчатского края государственной услуги по приему заявлений, постановке на учет и предоставлению информации об оказании медицинской помощи по зубопротезированию граждан из числа коренных малочисленных народов Севера, проживающих в Камчатском крае</t>
  </si>
  <si>
    <t xml:space="preserve">Приказ № 129 от 18.07.2012
</t>
  </si>
  <si>
    <t>Основное мероприятие 3.3. "Повышение доступа к образовательным услугам малочисленных народов Севера с учетом их этнокультурных особенностей"</t>
  </si>
  <si>
    <t>Приказ Министерства спорта и молодежной политики Камчатского края</t>
  </si>
  <si>
    <t>Об утверждении Порядка частичного возмещения затрат по оплате за обучение в образовательных учреждениях среднего и высшего профессионального образования (очная и заочная форма обучения), возмещения затрат по оплате проезда к месту учебы при поступлении в образовательные учреждения представителей коренных малочисленных народов Севера, Сибири и Дальнего Востока, проживающих в Камчатском крае</t>
  </si>
  <si>
    <t>Приказ № 33-к от 14.03.2014</t>
  </si>
  <si>
    <t>Приказ Администрации Корякского округа</t>
  </si>
  <si>
    <t>Об утверждении Порядка возмещения затрат по оплате проезда к месту обучения и обратно учащихся - представителей КМНС КГБОУ СПО "Паланский колледж" и филиала ГБОУ СПО "Камчатский медицинский колледж" в п.г.т. Палана</t>
  </si>
  <si>
    <t>Приказ № 74 от 01.09.2014</t>
  </si>
  <si>
    <t>Основное мероприятие 3.4. "Сохранение и развитие национальной культуры, традиций и обычаев КМНС"</t>
  </si>
  <si>
    <t xml:space="preserve">Об утверждении порядка предоставления из краевого бюджета субсидии на организацию и проведение камчатской традиционной гонки на собачьих упряжках "Берингия"
</t>
  </si>
  <si>
    <t>Постановление Правительства Камчатского края от 07.02.2014          № 68-П</t>
  </si>
  <si>
    <t>Об утверждении Порядка реализации медиа-проекта «Люди Севера»;  О внесении изменений в приложение №1,2 к приказу Министерства территориального развития Камчатского края от 05.2015 №45-П</t>
  </si>
  <si>
    <t>2 квартал 2014 года</t>
  </si>
  <si>
    <t xml:space="preserve"> Приказ № 45-П 05.05.2014;  Приказ № 19-П 08.04.2015;  </t>
  </si>
  <si>
    <t xml:space="preserve">Подпрограмма 1 "Укрепление гражданского единства и гармонизация межнациональных отношений 
в Камчатском крае на 2014-2018 годы" </t>
  </si>
  <si>
    <t>Порядок предоставления  субсидий этнокультурным объединениям на организацию и проведение национальных праздников и иных мероприятий в соответствии с культурными традициями разных народов</t>
  </si>
  <si>
    <t xml:space="preserve">Порядок предоставления субсидий на реализацию проектов молодежных объединений, имеющих целью изучение и сохранение традиций народов, проживающих на территории Камчатского края </t>
  </si>
  <si>
    <t>Порядок предоставления субсидий межнациональным общественным объединениям на ведение уставной деятельности</t>
  </si>
  <si>
    <t>4</t>
  </si>
  <si>
    <t xml:space="preserve">Порядок предоставления субсидий этнокультурным объединениям на организацию и проведение культурно-массовых мероприятий для жителей Камчатского края </t>
  </si>
  <si>
    <t>5</t>
  </si>
  <si>
    <t>Порядок предоставления субсидий на обеспечение деятельности мастер-клубов при центрах национальных культур</t>
  </si>
  <si>
    <t>6</t>
  </si>
  <si>
    <t xml:space="preserve">Постановление Правительства
Камчатского края от 11.04.2014
№ 180-П
«Об оказании финансовой
поддержки некоммерческим организациям
в Камчатском крае». </t>
  </si>
  <si>
    <t>Постановление Правительства
Камчатского края от 11.12.2014
№ 515-П "О внесении изменений в приложение
1 к постановлению Правительства
Камчатского края от 11.04.2014
№ 180-П
«Об оказании финансовой
поддержки некоммерческим организациям
в Камчатском крае»"</t>
  </si>
  <si>
    <t>Постановление Правительства Камчатского края от 07.11.2014 № 472-П</t>
  </si>
  <si>
    <t>Порядок предоставления социально ориентированным некоммерческим организациям в Камчатском крае на конкурсной основе субсидий на реализацию социально значимых программ (проектов)</t>
  </si>
  <si>
    <t>Подпрограмма 3.                              "Устойчивое развитие коренных малочисленных народов Севера, Сибири и Дальнего Востока, проживающих в Камчатском крае"</t>
  </si>
  <si>
    <t>18 3 5091</t>
  </si>
  <si>
    <t>18 3 0999</t>
  </si>
  <si>
    <t>Основное мероприятие         "Укрепление материально-технической базы традиционных отраслей хозяйствования в Камчатском крае"</t>
  </si>
  <si>
    <t>Основное мероприятие                  "Повышение доступа к образовательным услугам малочисленных народов Севера с учетом их этнокультурных особенностей"</t>
  </si>
  <si>
    <t>Основное мероприятие                       "Сохранение и развитие национальной культуры, традиций и обычаев КМНС"</t>
  </si>
  <si>
    <t>18 1 5236</t>
  </si>
  <si>
    <t>846                            816</t>
  </si>
  <si>
    <t>18 1 0999          18 1 4006</t>
  </si>
  <si>
    <t xml:space="preserve">18 1 0999 </t>
  </si>
  <si>
    <t>846            816</t>
  </si>
  <si>
    <t>846               847              813</t>
  </si>
  <si>
    <t>18 1 0999</t>
  </si>
  <si>
    <t>846               813            816</t>
  </si>
  <si>
    <t>1.7.</t>
  </si>
  <si>
    <t>Подпрограмма 4 "Обеспечение реализации государственной программы"</t>
  </si>
  <si>
    <t>18 4 0999
18 4 1001
18 4 4008</t>
  </si>
  <si>
    <t>846
852</t>
  </si>
  <si>
    <r>
      <t xml:space="preserve">Наименование государственной программы:
</t>
    </r>
    <r>
      <rPr>
        <b/>
        <sz val="9"/>
        <rFont val="Times New Roman"/>
        <family val="1"/>
      </rPr>
      <t>"Реализация государственной национальной политики и укрепление гражданского единства в Камчатском крае на 2014-2018 годы"
за 2015 год</t>
    </r>
  </si>
  <si>
    <t>Доля жителей Камчатского
края, считающих себя россиянами или причисляющих себя к российской нации</t>
  </si>
  <si>
    <t>197,75</t>
  </si>
  <si>
    <t xml:space="preserve">Изготовлены и размещены баннеры наружной рекламы, пропагандирующих многообразие национальных культур и межнациональное согласие, в количестве 7 штук. </t>
  </si>
  <si>
    <t>300,0</t>
  </si>
  <si>
    <t>Проведено мероприятие, посвященное государственному празднику Дню народного единства</t>
  </si>
  <si>
    <t>Запланировано на 2016 год</t>
  </si>
  <si>
    <t>-</t>
  </si>
  <si>
    <t>Мероприятие не проводилось в связи с не доведением бюджетных ассигнований на эти цели до Министерства спорта и молодежной политики Камчатского края.</t>
  </si>
  <si>
    <t>240,0</t>
  </si>
  <si>
    <t>Проведен 3-дневный молодежный семинар «Школа толерантности», который включал образовательно-методические семинары, тренинги, проектные сессии и творческие мероприятия. Участниками семинара стали 60 школьников и студентов из 7 муниципальных образований края. Освоено 240 тыс. рублей.</t>
  </si>
  <si>
    <t>Основное мероприятие 1.1. Реализация комплекса мер по гармонизации межнациональных отношений</t>
  </si>
  <si>
    <t>Основное мероприятие 1.2. Содействие сохранению национальных культур</t>
  </si>
  <si>
    <t>Основное мероприятие 1.3. Поддержка языкового многообразия</t>
  </si>
  <si>
    <t>Субсидия 1.1, краевой бюджет</t>
  </si>
  <si>
    <t>Опрошено 788 человек в возрасте 25-60 лет. основная часть респондентов оценивает национальные Отношения на среднем уровне, имеется даже рост этой доли с примерно одной трети до 43,7%. Значимо увеличилась доля тех, кто оценивает состояние этих отношения как «скорее хорошее, чем плохое» (с 20,8% в 2014 году рост до 31,3% в 2015).</t>
  </si>
  <si>
    <t>200</t>
  </si>
  <si>
    <t>Проведено в рамках п.1.1.8</t>
  </si>
  <si>
    <t>х</t>
  </si>
  <si>
    <t>Контрольное событие 1.1: исследование проведено</t>
  </si>
  <si>
    <t>Контрольное событие 1.9: межнациональный День семьи проведен</t>
  </si>
  <si>
    <t>Предоставление поддержки Камчатской региональной общественной организации «Содружество» на издание и распространение альманаха об этнокультурных объединениях, осуществляющих деятельность в Камчатском крае</t>
  </si>
  <si>
    <t>Контрольное событие 1.2: краевые акции "Многонациональная Россия" и "Молодежь - против терроризма" проведены</t>
  </si>
  <si>
    <t>ноябрь 2015</t>
  </si>
  <si>
    <t>Субсидия 1.2, краевой бюджет</t>
  </si>
  <si>
    <t>Субсидия 1.2, фед. бюджет</t>
  </si>
  <si>
    <t>июль</t>
  </si>
  <si>
    <t>Журнал в 2015 году издан дважды: в июле - за счет субсидии из фед.бюджета, предоставленной в 2014 году, а также в ноябре - из средств субсидии из краевого бюджета</t>
  </si>
  <si>
    <t>Субсидия 1.3, краевой бюджет</t>
  </si>
  <si>
    <t>Контрольное событие 1.5:  Этнокультурным объединениям предоставлены субсидии на проведение национальных праздников и иных мероприятий
в соответствии с культурными традициями народов России</t>
  </si>
  <si>
    <t>Субсидия 1.4, краевой бюджет</t>
  </si>
  <si>
    <t>Субсидия 1.5, краевой бюджет</t>
  </si>
  <si>
    <t>Субсидия 1.4, федер. бюджет</t>
  </si>
  <si>
    <t>Проведено более 20 национальных праздников и иных мероприятий, в которых приняли участие более 5 тыс. человек, в том числе: Бурятский праздник «Саагалган», вечер посвящённый 201-летию со дня рождения Т.Г. Шевченко, ительменский праздник Алхалалалай, День единения Беларуси и России, татаро-башкирский праздник «Сабантуй», День Азербайджана и другие.</t>
  </si>
  <si>
    <t>Мероприятие проведено 10 октября на базе ФОК «Звездный», приняло участие 16 федераций.</t>
  </si>
  <si>
    <t>Предоставлены субсидии трем (в 2014 году - 2) молодёжным общественным организациям на реализацию проектов: 
- проект «Наследие малой родины: экология нации»;
- проект «Изучение, сохранение, популяризация и развитие культурного и языкового многообразия коренных малочисленных народов Камчатского края среди молодежи из числа КМНС»;
- проект Этно-экологический форум «КамЧадал»). 
Проекты реализованы.</t>
  </si>
  <si>
    <t>Предоставление поддержки Камчатской региональной общественной организации «Содружество» на поддержку деятельности клубов по сохранению и развитию национальных культур</t>
  </si>
  <si>
    <t>март</t>
  </si>
  <si>
    <t>окт</t>
  </si>
  <si>
    <t xml:space="preserve">Организована работа кружка традиционной русской вышивки на базе дома культуры п. Пионерский. </t>
  </si>
  <si>
    <t xml:space="preserve">В фестивале приняли участие обучающиеся 16 образовательных учреждений г. Петропавловска-Камчатского, Вилючинска, Елизовского, Усть-Большерецкого, Соболевского муниципальных районов. Победителю и призерам были вручены грамоты и призы. </t>
  </si>
  <si>
    <t>Контрольное событие 1.7:  фестиваль-конкурс "Истоки" проведен</t>
  </si>
  <si>
    <t>Субсидия 1.6, федер. бюджет</t>
  </si>
  <si>
    <t>Проведен концерт «Свет любви» в рамках фестиваля, который прошел 20 ноября 2015г.  Присутствовало 274 чел.</t>
  </si>
  <si>
    <t>Субсидия 1.7, краевой бюджет</t>
  </si>
  <si>
    <t>Заключено соглашение с №78/15 от 23.10.2015 с Камчатской региональной общественной организацией «Содружество». Предоставлена субсидия.</t>
  </si>
  <si>
    <t>Проведен научно-практический семинар «Русский язык в современном образовательном пространстве»</t>
  </si>
  <si>
    <t>Контрольное событие 1.8: мероприятия, посвященные Дню русского языка, проведены</t>
  </si>
  <si>
    <t xml:space="preserve">Информационно-просветительским центром «В семье единой» на базе Камчатской краевой научной библиотеки им. С.П. Крашенинникова организована работа классов национальных языков: белорусского, украинского, ительменского, польского, татарского. Обучаются около 100 человек.
Для создания информационно-выставочного комплекса в помощь образовательному процессу по изучению языков и культур народов, проживающих на территории Камчатского края, изготовлены пристенные витрины в количестве 12 штук. Приобретена плазменная панель, а также картриджи и бумага для обеспечения экспозиции информационно-издательским  материалом. </t>
  </si>
  <si>
    <t>В октябре впервые проведен краевой конкурс «Лучшая творческая работа на родном языке коренных малочисленных народов Севера, Сибири и Дальнего Востока, проживающих на территории Камчатского края». В конкурсе приняли участие 55 жителей Камчатки, которые представили на конкурс 66 творческих работ.</t>
  </si>
  <si>
    <t>В центре проведено тестирование 718 иностранных граждан на владение русским языком, знание истории России и основ законодательства Российской Федерации. Проведены 65 консультаций по вопросам трудоустройства и 95 консультаций для беженцев из Украины.</t>
  </si>
  <si>
    <t>Агентством по занятости населения и миграционной политике Камчатского края возвращено в краевой бюджет 1696,194 тыс. рублей ввиду отсутствия потребности. Данные средства переданы Агентству по внутренней политике Камчатского края для реализации мероприятия по созданию системы мониторинга межнациональных отношений.</t>
  </si>
  <si>
    <t>Контрольное событие 1.13: Центр адаптации мигрантов создан</t>
  </si>
  <si>
    <t xml:space="preserve">Заключен гос.контракт с газетой «Камчатское время». Опубликовано 18 материалов о деятельности национальных  объединений по сохранению национальных культур и гармонизации межнациональных отношений, мероприятиям по укреплению гражданского единства, национальным праздникам, традициям и обычаям народов, проживающих в Камчатском крае. </t>
  </si>
  <si>
    <t>Заключен гос.контракт с радиостанцией «Радио-СВ». Размещено в эфире 30 материалов (интервью, новостные сообщения, ролики социальной рекламы).</t>
  </si>
  <si>
    <t xml:space="preserve">Заключен контракт  с ГТРК «Камчатка». Изготовлены и размещены в телеэфире 6 видеосюжетов, 6 анонсов и 2 интервью о национальных праздниках, традициях и обычаях народов, проживающих в Камчатском крае. </t>
  </si>
  <si>
    <t>Заключен контракт  с ИП Днепровская. Изготовлен 12-минутный видеофильм о национальных праздниках, фестивалях, традициях и культуре народов, проживающих в Камчатском крае.</t>
  </si>
  <si>
    <t>Заключен контракт с ООО «Камчатское время». На сайте регионального информационного агентства www.kamchat.info размещено 22 информационных сообщения, 7 фоторепортажей, 5 интервью по вопросам межнационального согласия и гармонизации межэтнических отношений.</t>
  </si>
  <si>
    <t>Обеспечена работа единого краевого информационного портала «Камчатка – общество». На портале размещены страницы наиболее активных и желающих делиться своей информацией общественных организаций, осуществляющих свою деятельность на территории нашего полуострова. Размещаются новости, проектная деятельность, ключевые направления сотрудничества в рамках координационных и совещательных органов (комиссий, советов и рабочих групп), новые документы и полезная информация</t>
  </si>
  <si>
    <t>внебюджетные фонды</t>
  </si>
  <si>
    <t>прочие внебюджетные источники</t>
  </si>
  <si>
    <t>субсидия 2.1 краевой бюджет</t>
  </si>
  <si>
    <t>субсидия 2.2 краевой бюджет</t>
  </si>
  <si>
    <t>субсидия 2.3 краевой бюджет</t>
  </si>
  <si>
    <t>субсидия 2.4 федеральный бюджет</t>
  </si>
  <si>
    <t>субсидия 2.4 краевой бюджет</t>
  </si>
  <si>
    <t>субсидия 2.5 краевой бюджет</t>
  </si>
  <si>
    <t>субсидия 2.6 краевой бюджет</t>
  </si>
  <si>
    <t>субсидия 2.7 краевой бюджет</t>
  </si>
  <si>
    <t>субсидия 2.8 краевой бюджет</t>
  </si>
  <si>
    <t>субсидия 2.9 краевой бюджет</t>
  </si>
  <si>
    <t>субсидия 2.10 краевой бюджет</t>
  </si>
  <si>
    <t>субсидия 2.11 краевой бюджет</t>
  </si>
  <si>
    <t>субсидия 2.12 краевой бюджет</t>
  </si>
  <si>
    <t>субсидия 2.13 краевой бюджет</t>
  </si>
  <si>
    <t>субсидия 2.14 федеральный бюджет</t>
  </si>
  <si>
    <t>субсидия 2.14 краевой бюджет</t>
  </si>
  <si>
    <t>субсидия 2.15 краевой бюджет</t>
  </si>
  <si>
    <t>субсидия 2.15 федеральный бюджет</t>
  </si>
  <si>
    <t>субсидия 2.16 краевой бюджет</t>
  </si>
  <si>
    <t>субсидия 2.17 федеральный бюджет</t>
  </si>
  <si>
    <t>субсидия 2.17 краевой бюджет</t>
  </si>
  <si>
    <t>субсидия 2.18 краевой бюджет</t>
  </si>
  <si>
    <t>субсидия 2.19 краевой бюджет</t>
  </si>
  <si>
    <t>Министерством социального развития Камчатского края заключен государственный контракт   № 3 от 05.02.2015 на сумму 478,368 тыс. рублей   на приобретение 8 путевок  с ООО Дальневосточный центр оздоровления и медико-социальной реабилитации детей "Жемчужина Камчатки" для прохождения санаторно-курортного лечения специалистов и работников, непосредственно занятых работой в оленеводческих звеньях . Услугами по оздоровлению воспользовались 8 человек</t>
  </si>
  <si>
    <t xml:space="preserve">  Заключены государственные контракты  05.06.2016 № 120 на сумму  1 140,70 тыс. рублей, и 0 1.08.2015 № 188 на сумму 4 345,14 тыс. рублей. Оказана услуга по зубопротезированию 144 гражданам</t>
  </si>
  <si>
    <t>05.02.2015                               05.06.2015</t>
  </si>
  <si>
    <t xml:space="preserve"> Заключены государственные контракты от 04.06.2015 № 116 сумму 503,14 тыс. рублей ; от 08.09.2015 № 195 на сумму   1 692,380 тыс. рублей.  Услуга   наркологической помощи оказана 192   представителям КМНС, проживающим в Камчатском крае</t>
  </si>
  <si>
    <t>Проведение  традиционных национальных праздников</t>
  </si>
  <si>
    <t>Работы приостанов-лены, в связи с отсутствием у заказчика финансовых средств</t>
  </si>
  <si>
    <t>29.10.2015</t>
  </si>
  <si>
    <t xml:space="preserve">Заключено соглашение б/н от 02.02.2015 г. с Некоммерческим партнерством содействия развитию спорта в Камчатском крае "Северные странствия". Гонка стартовала 7 марта 2015 года в селе Эссо Быстринского района, финишировала 25 марта 2015 года в поселке Оссора.  Всего гонщиками за 18 дней пройдено 914 километров </t>
  </si>
  <si>
    <t>Заключено соглашение с Администрацией Карагинского муниципального района на предоставление субсидии в целях содействия в организации и проведения традиционной гонки на собачьих упряжках. Гонка стартовала17 февраля 2015 года финишировала  23 февраля 2015 года. В течение 7 дней гонка – 6 упряжек и группа сопровождения – путешествовала по Карагинскому району. Протяженность трассы составила 352 км</t>
  </si>
  <si>
    <t>21.12.2015</t>
  </si>
  <si>
    <t>Обеспечение участия национальных творческих коллективов и мастеров декоративно-прикладного искусства во всероссийских и международных фестивалях, смотрах, конкурсах, выставках-ярмарках</t>
  </si>
  <si>
    <t>26.01.2015</t>
  </si>
  <si>
    <t>Уменьшение объема финансирования</t>
  </si>
  <si>
    <t>Подпрограмма 3
"Устойчивое развитие коренных малочисленных народов Севера, Сибири и Дальнего Востока, проживающих в Камчатском крае"</t>
  </si>
  <si>
    <t>Министерство спорта и молодежной политики Камчатского края, Чекалова М.П.</t>
  </si>
  <si>
    <t>отсутствие финансирования</t>
  </si>
  <si>
    <t>Контрольное событие 1.7: фестиваль национальных культур "Камчатский край - наш общий дом" проведен</t>
  </si>
  <si>
    <t>Продление приема заявок.</t>
  </si>
  <si>
    <t>основных мероприятий, мероприятий и контрольных событий 
подпрограмм государственной программы</t>
  </si>
  <si>
    <t>Порядок предоставления субсидий на издание газет, публикующих материалы на родных языках
народов, проживающих на территории Камчатского края</t>
  </si>
  <si>
    <t>7</t>
  </si>
  <si>
    <t>8</t>
  </si>
  <si>
    <t>Приказ</t>
  </si>
  <si>
    <t>Проведение краевого конкурса творческих работ на родных языках
народов, проживающих на территории Камчатского края</t>
  </si>
  <si>
    <t>Постановление Правительства Камчатского края от 01.04.2014 №158-П «Об утверждении Порядка предоставления субсидий некоммерческим организациям в Камчатском крае в целях оказания поддержки издания газет на национальных языках».</t>
  </si>
  <si>
    <t>Основное мероприятие 1.5. Проведение информационной кампании, направленной на гармонизацию межнациональных отношений</t>
  </si>
  <si>
    <t>Порядок проведения конкурса журналистских работ в сфере межэтнических отношений "СМИротворец"</t>
  </si>
  <si>
    <t>Решение о проведении конкурса не принималось</t>
  </si>
  <si>
    <t>Основное мероприятие 1.6. Расширение форм взаимодействия органов государственной власти и этнокультурных объединений</t>
  </si>
  <si>
    <t>субсидии</t>
  </si>
  <si>
    <t>Мониторинг реализации Государственной программы Камчатского края                                                                                                                                                                                    "Реализация государственной национальной политики и укрепление гражданского единства в Камчатском крае на 2014-2018 годы".  Подпрограмма "Устойчивое развитие коренных малочисленных народов Севера, Сибири и Дальнего Востока, проживающих в Камчатском крае".</t>
  </si>
  <si>
    <t>отчетный период : на</t>
  </si>
  <si>
    <t xml:space="preserve">№ </t>
  </si>
  <si>
    <t>Наименование ВЦП, основного мероприятия, мероприятия ФЦП, контрольного события программы</t>
  </si>
  <si>
    <t>Расходы на реализацию государственной программы, 
тыс. руб.</t>
  </si>
  <si>
    <t>Ответственный исполнитель (ИОГВ/Ф.И.О.)</t>
  </si>
  <si>
    <r>
      <t>Заключено контрактов на отчетную дату, 
тыс. руб.</t>
    </r>
    <r>
      <rPr>
        <vertAlign val="superscript"/>
        <sz val="10"/>
        <rFont val="Times New Roman"/>
        <family val="1"/>
      </rPr>
      <t>2</t>
    </r>
  </si>
  <si>
    <t xml:space="preserve">предусмотрено </t>
  </si>
  <si>
    <t>20.02.2015 27.02.2015</t>
  </si>
  <si>
    <r>
      <rPr>
        <b/>
        <sz val="7.5"/>
        <rFont val="Times New Roman"/>
        <family val="1"/>
      </rPr>
      <t>26 июня 2015 года</t>
    </r>
    <r>
      <rPr>
        <sz val="7.5"/>
        <rFont val="Times New Roman"/>
        <family val="1"/>
      </rPr>
      <t xml:space="preserve">, при Министерстве спорта и молодежной политики Камчатского края (далее - Министерство), прошло заседание Рабочей группы «По реализации п.п. 3.3.3. раздела 3 государственной программы Камчатского края «Реализация государственной национальной политики и укрепление гражданского единства в Камчатском крае» (далее - Рабочая группа). По итогам заседания (Протокол № 1 от 26.06.2015г.) средства выделены 16 студентам и абитуриентам на общую сумму </t>
    </r>
    <r>
      <rPr>
        <b/>
        <sz val="7.5"/>
        <rFont val="Times New Roman"/>
        <family val="1"/>
      </rPr>
      <t>575, 741</t>
    </r>
    <r>
      <rPr>
        <sz val="7.5"/>
        <rFont val="Times New Roman"/>
        <family val="1"/>
      </rPr>
      <t xml:space="preserve"> тыс. рублей, в том числе 400,0 тыс. рублей за счет средств федерального бюджета и 175,741 тыс. рублей за счет средств краевого бюджета Камчатского края.</t>
    </r>
    <r>
      <rPr>
        <b/>
        <sz val="7.5"/>
        <rFont val="Times New Roman"/>
        <family val="1"/>
      </rPr>
      <t>31 августа 2015 года</t>
    </r>
    <r>
      <rPr>
        <sz val="7.5"/>
        <rFont val="Times New Roman"/>
        <family val="1"/>
      </rPr>
      <t xml:space="preserve"> в Министерстве состоялось заседание Рабочей группы   (Протокол № 2 от 31.08.2015).   По итогам заседания   выделены  средства 4 студентам и абитуриентам на общую сумму</t>
    </r>
    <r>
      <rPr>
        <b/>
        <sz val="7.5"/>
        <rFont val="Times New Roman"/>
        <family val="1"/>
      </rPr>
      <t xml:space="preserve"> 133,659</t>
    </r>
    <r>
      <rPr>
        <sz val="7.5"/>
        <rFont val="Times New Roman"/>
        <family val="1"/>
      </rPr>
      <t xml:space="preserve"> тыс. рублей за счет средств краевого бюджета Камчатского края. Оставшиеся средства были распределены  </t>
    </r>
    <r>
      <rPr>
        <b/>
        <sz val="7.5"/>
        <rFont val="Times New Roman"/>
        <family val="1"/>
      </rPr>
      <t>19 октября 2015 года</t>
    </r>
    <r>
      <rPr>
        <sz val="7.5"/>
        <rFont val="Times New Roman"/>
        <family val="1"/>
      </rPr>
      <t xml:space="preserve"> на заседании Рабочей группы (Протокол № 3 ОТ 19.10.2015 )средства выделены 15 студентам и абитуриентам на общую сумму  </t>
    </r>
    <r>
      <rPr>
        <b/>
        <sz val="7.5"/>
        <rFont val="Times New Roman"/>
        <family val="1"/>
      </rPr>
      <t>300,00</t>
    </r>
    <r>
      <rPr>
        <sz val="7.5"/>
        <rFont val="Times New Roman"/>
        <family val="1"/>
      </rPr>
      <t xml:space="preserve"> тыс. рублей. Денежные средства, в соответствии с протоколами, выплачены в полном объеме</t>
    </r>
  </si>
  <si>
    <t>ноябрь  2015</t>
  </si>
  <si>
    <r>
      <t xml:space="preserve">В рамках мероприятия издана книга Е.Ф.Лонгинова «Хочу видеть вулканы» тиражом – 179 экземпляров на сумму </t>
    </r>
    <r>
      <rPr>
        <b/>
        <sz val="7.5"/>
        <rFont val="Times New Roman"/>
        <family val="1"/>
      </rPr>
      <t>50,00</t>
    </r>
    <r>
      <rPr>
        <sz val="7.5"/>
        <rFont val="Times New Roman"/>
        <family val="1"/>
      </rPr>
      <t xml:space="preserve"> тыс. рублей. Произведена оплата договора гражданско-правового характера по подготовке оригинал-макета на электронном носителе книги "Хореография коренных  народов Камчатки" в сумме </t>
    </r>
    <r>
      <rPr>
        <b/>
        <sz val="7.5"/>
        <rFont val="Times New Roman"/>
        <family val="1"/>
      </rPr>
      <t>127,10</t>
    </r>
    <r>
      <rPr>
        <sz val="7.5"/>
        <rFont val="Times New Roman"/>
        <family val="1"/>
      </rPr>
      <t xml:space="preserve"> тыс. рублей. В рамках мероприятия КГБУ ККНБ были приобретены 48 экз. книги А.С.Пушкина "Я помню чудное мгновенье" на сумму  </t>
    </r>
    <r>
      <rPr>
        <b/>
        <sz val="7.5"/>
        <rFont val="Times New Roman"/>
        <family val="1"/>
      </rPr>
      <t xml:space="preserve">150,00 </t>
    </r>
    <r>
      <rPr>
        <sz val="7.5"/>
        <rFont val="Times New Roman"/>
        <family val="1"/>
      </rPr>
      <t>тыс. рублей,  переведенной на 200 языков, в том числе и корякский и ительменский. Книги планируется распределить по муниципальным библиотекам  Камчатского края</t>
    </r>
  </si>
  <si>
    <r>
      <t xml:space="preserve">Предусмотрено 245,00 тыс. рублей за счет средств краевого бюджета. Профинансировано и освоено - 245,00 тыс. рублей.  </t>
    </r>
    <r>
      <rPr>
        <b/>
        <sz val="7.5"/>
        <rFont val="Times New Roman"/>
        <family val="1"/>
      </rPr>
      <t xml:space="preserve">95,00 </t>
    </r>
    <r>
      <rPr>
        <sz val="7.5"/>
        <rFont val="Times New Roman"/>
        <family val="1"/>
      </rPr>
      <t xml:space="preserve">тыс. рублей направлено для организации и проведения  традиционного национального праздника «Первой рыбы», проведенного в июне 2015 года в п. Палана,  КГБУ  «ЦКД  «Сероглазка»,  на  приобретение продуктов для приготовления ухи и проведения обрядных мероприятий, призов для участников игровых программ. Также  КГБУ  «ЦКД  «Сероглазка» произведено финансирование </t>
    </r>
    <r>
      <rPr>
        <b/>
        <sz val="7.5"/>
        <rFont val="Times New Roman"/>
        <family val="1"/>
      </rPr>
      <t>65,00</t>
    </r>
    <r>
      <rPr>
        <sz val="7.5"/>
        <rFont val="Times New Roman"/>
        <family val="1"/>
      </rPr>
      <t xml:space="preserve"> тыс. рублей  проведение  Международного дня коренных народов мира, которое состоялось 8 августа 2015 года при участии администрации городского округа «поселок Палана»  и старожилов из числа КМНС. Мероприятие посетило  более 1500 зрителей и  60 участников творческих коллективов   На проведение традиционного национального праздника морского зверя «Холили» направлено</t>
    </r>
    <r>
      <rPr>
        <b/>
        <sz val="7.5"/>
        <rFont val="Times New Roman"/>
        <family val="1"/>
      </rPr>
      <t xml:space="preserve"> 65,00 </t>
    </r>
    <r>
      <rPr>
        <sz val="7.5"/>
        <rFont val="Times New Roman"/>
        <family val="1"/>
      </rPr>
      <t xml:space="preserve">тыс. рублей.  По состоянию на  1.12.2015 профинансированы средства в сумме   </t>
    </r>
    <r>
      <rPr>
        <b/>
        <sz val="7.5"/>
        <rFont val="Times New Roman"/>
        <family val="1"/>
      </rPr>
      <t xml:space="preserve">20,00 </t>
    </r>
    <r>
      <rPr>
        <sz val="7.5"/>
        <rFont val="Times New Roman"/>
        <family val="1"/>
      </rPr>
      <t>тыс. рублей на проведение традиционного праздника «День аборигена» к Международному дню коренных народов мира, проведенный  КГБУ «Корякский центр народного творчества» при участии: администрации городского округа «поселок  Палана»,  АУ «Центр культуры и досуга городского округа «поселок Палана», КГБУ «Корякский фольклорный ансамбль танца «АНГТ», КГБОУ ДОД ДЮСШ «Палана», КГБУ «Камчатэтно сервис» и МОО КМНС «Паланкэн юнэт», КГКОУ «Паланский детский дом для детей-сирот и детей, оставшихся без попечения родителей»</t>
    </r>
  </si>
  <si>
    <r>
      <t xml:space="preserve">Субсидия направлена  в Быстринский муниципальный район в сумме </t>
    </r>
    <r>
      <rPr>
        <b/>
        <sz val="7.5"/>
        <rFont val="Times New Roman"/>
        <family val="1"/>
      </rPr>
      <t>120,60</t>
    </r>
    <r>
      <rPr>
        <sz val="7.5"/>
        <rFont val="Times New Roman"/>
        <family val="1"/>
      </rPr>
      <t xml:space="preserve"> тыс. рублей, Олюторский муниципальный район - </t>
    </r>
    <r>
      <rPr>
        <b/>
        <sz val="7.5"/>
        <rFont val="Times New Roman"/>
        <family val="1"/>
      </rPr>
      <t>168,00</t>
    </r>
    <r>
      <rPr>
        <sz val="7.5"/>
        <rFont val="Times New Roman"/>
        <family val="1"/>
      </rPr>
      <t xml:space="preserve"> тыс. рублей, Тигильский муниципальный район - </t>
    </r>
    <r>
      <rPr>
        <b/>
        <sz val="7.5"/>
        <rFont val="Times New Roman"/>
        <family val="1"/>
      </rPr>
      <t>118,00</t>
    </r>
    <r>
      <rPr>
        <sz val="7.5"/>
        <rFont val="Times New Roman"/>
        <family val="1"/>
      </rPr>
      <t xml:space="preserve"> тыс. рублей, городское поселение "Поселок Оссора" - </t>
    </r>
    <r>
      <rPr>
        <b/>
        <sz val="7.5"/>
        <rFont val="Times New Roman"/>
        <family val="1"/>
      </rPr>
      <t>43,00</t>
    </r>
    <r>
      <rPr>
        <sz val="7.5"/>
        <rFont val="Times New Roman"/>
        <family val="1"/>
      </rPr>
      <t xml:space="preserve"> тыс. рублей, сельское поселение "Карага" - </t>
    </r>
    <r>
      <rPr>
        <b/>
        <sz val="7.5"/>
        <rFont val="Times New Roman"/>
        <family val="1"/>
      </rPr>
      <t>36,0</t>
    </r>
    <r>
      <rPr>
        <sz val="7.5"/>
        <rFont val="Times New Roman"/>
        <family val="1"/>
      </rPr>
      <t xml:space="preserve"> тыс. рублей, Мильковский муниципальный район - </t>
    </r>
    <r>
      <rPr>
        <b/>
        <sz val="7.5"/>
        <rFont val="Times New Roman"/>
        <family val="1"/>
      </rPr>
      <t>81,5</t>
    </r>
    <r>
      <rPr>
        <sz val="7.5"/>
        <rFont val="Times New Roman"/>
        <family val="1"/>
      </rPr>
      <t xml:space="preserve"> тыс. рублей, Елизовский муниципальный район - </t>
    </r>
    <r>
      <rPr>
        <b/>
        <sz val="7.5"/>
        <rFont val="Times New Roman"/>
        <family val="1"/>
      </rPr>
      <t>92,9</t>
    </r>
    <r>
      <rPr>
        <sz val="7.5"/>
        <rFont val="Times New Roman"/>
        <family val="1"/>
      </rPr>
      <t xml:space="preserve"> тыс. рублей на организацию  и проведение традиционных национальных праздников: "Первой рыбы", Эвенский новый год", "Международного дня коренных народов мира" за счет средств краевого бюджета. Так же  на проведение праздничных мероприятий направлены средства местных бюджетов в сумме </t>
    </r>
    <r>
      <rPr>
        <b/>
        <sz val="7.5"/>
        <rFont val="Times New Roman"/>
        <family val="1"/>
      </rPr>
      <t>173,5</t>
    </r>
    <r>
      <rPr>
        <sz val="7.5"/>
        <rFont val="Times New Roman"/>
        <family val="1"/>
      </rPr>
      <t xml:space="preserve"> тыс. рублей</t>
    </r>
  </si>
  <si>
    <r>
      <t xml:space="preserve">В целях поддержки национальных и фольклорных ансамблей Министерством культуры Камчатского края предоставлена субсидия бюджетам муниципальных образований в Камчатском крае, в размере 1000,00. Средства направлены в  Анавгайское сельское поселение на приобретение   музыкальных инструментов и сценических костюмов  для артистов Народного эвенского ансамбля «Нургэнэк» в сумме  - </t>
    </r>
    <r>
      <rPr>
        <b/>
        <sz val="7.5"/>
        <rFont val="Times New Roman"/>
        <family val="1"/>
      </rPr>
      <t>272,90</t>
    </r>
    <r>
      <rPr>
        <sz val="7.5"/>
        <rFont val="Times New Roman"/>
        <family val="1"/>
      </rPr>
      <t xml:space="preserve"> тыс. рублей, Городскому поселению «Поселок Оссора» Карагинского муниципального района для участников фольклорного ансамбля «Агья»  в сумме  - </t>
    </r>
    <r>
      <rPr>
        <b/>
        <sz val="7.5"/>
        <rFont val="Times New Roman"/>
        <family val="1"/>
      </rPr>
      <t>45,5</t>
    </r>
    <r>
      <rPr>
        <sz val="7.5"/>
        <rFont val="Times New Roman"/>
        <family val="1"/>
      </rPr>
      <t xml:space="preserve"> тыс. рублей, Сельскому поселению «село Карага» Карагинского муниципального района на приобретение музыкальных инструментов и сценических костюмов для артистов народного корякского ансамбля «Энер»  в сумме  - </t>
    </r>
    <r>
      <rPr>
        <b/>
        <sz val="7.5"/>
        <rFont val="Times New Roman"/>
        <family val="1"/>
      </rPr>
      <t>109,2</t>
    </r>
    <r>
      <rPr>
        <sz val="7.5"/>
        <rFont val="Times New Roman"/>
        <family val="1"/>
      </rPr>
      <t xml:space="preserve"> тыс. рублей, в Олюторский муниципальный район - приобретены костюмы и музыкальные инструменты для  творческих коллективов Дома Культуры в сумме  - </t>
    </r>
    <r>
      <rPr>
        <b/>
        <sz val="7.5"/>
        <rFont val="Times New Roman"/>
        <family val="1"/>
      </rPr>
      <t>375,3</t>
    </r>
    <r>
      <rPr>
        <sz val="7.5"/>
        <rFont val="Times New Roman"/>
        <family val="1"/>
      </rPr>
      <t xml:space="preserve"> тыс. рублей, в Тигильский муниципальный район приобретены бубны и пошиты сценические костюмы для артистов  МКУК «Ительменский фольклорный ансамбль «Эльвель» (с. Ковран) в сумме  </t>
    </r>
    <r>
      <rPr>
        <b/>
        <sz val="7.5"/>
        <rFont val="Times New Roman"/>
        <family val="1"/>
      </rPr>
      <t>197,1</t>
    </r>
    <r>
      <rPr>
        <sz val="7.5"/>
        <rFont val="Times New Roman"/>
        <family val="1"/>
      </rPr>
      <t xml:space="preserve"> тыс. рублей                                                                                                       </t>
    </r>
  </si>
  <si>
    <r>
      <t xml:space="preserve">Заключены  и исполнены контракты на поставку  произведений искусства на сумму </t>
    </r>
    <r>
      <rPr>
        <b/>
        <sz val="7.5"/>
        <rFont val="Times New Roman"/>
        <family val="1"/>
      </rPr>
      <t>245,0</t>
    </r>
    <r>
      <rPr>
        <sz val="7.5"/>
        <rFont val="Times New Roman"/>
        <family val="1"/>
      </rPr>
      <t xml:space="preserve"> тыс. рублей за счет средств краевого бюджета. Контракт от 22.04.2015  № 3 на сумму 68,966 тыс. рублей на приобретение кухлянки нымыланской, летней. Контракт от  23.04.2015   № 4 на сумму 50,0 тыс. рублей на приобретение фрагмента подола эвенского распашного кафтана. Контракт от 23.04.2015   № 5 на сумму 10,0 тыс. рублей на приобретение 3-х графических работ. Контракт  от 23.04.20154  № 6 на сумму 116,034 тыс.руб.на приобретение 3-х предметов.  Средства освоены в полном объеме</t>
    </r>
  </si>
  <si>
    <t>Профинансировано и освоено   – 853, тыс.рублей.  Произведена оплата авиабилетов (10 человек –  МКУК «Ительменский фольклорный ансамбль «Эльвель»; 10 человек – Народный эвенский ансамбль «Нургэнэк») для участия в Дальневосточной программе ХI Кочующего фестиваля «Манящие миры, Этническая Россия» (с. Усть-Хайрюзово - г. Петропавловск-Камчатский - с.Тигиль). Оплачен проезд мастерам декоративно-прикладного искусства для участия в Восточном экономическом форуме, который проходил  в г. Владивостоке с 3 по 5 сентября 2015 года. Оплачен проезд по маршруту г. Петропавловск-Камчатский-Москва и обратно творческой делегации мастеров из числа коренных малочисленных народов Севера   и расходы по проживанию для участия во Всероссийской выставке – ярмарке народных художественных промыслов «Ладья. Зимняя сказка-2015»,  которая проходила с 15 по 21 декабря 2015 года в г. Москве</t>
  </si>
  <si>
    <t xml:space="preserve">IV квартал  2015 </t>
  </si>
  <si>
    <t>Министерством культуры Камчатского края направлены средства  в сумме 710,00 тыс. рублей на оплату проезда  и проживания участникам Фестивалят ворчества коренных малочисленных народов Севера, посвященный 85-летию  Корякского округа, который проходил   с 4 по 11 декабря 2015. Фестиваль проходил по следующим номинациям: - вокал, (народные, эстрадные и авторские песни); -хореография (народные, национальные, эстрадные и классические танцы); -устное народное творчество (стихи, сказки, театрализованные постановки); -изобразительное и прикладное творчество в любом жанровом направлении; -исполнение музыкальных произведений; -фотография (фотоработы на тему «Мой любимый край»); -любительские видеофильмы (видео ролики или короткометражные фильмы на тему «Мой любимый край»). На фестивале было исполнено 48 концертных номеров, предоставлено на выставку 251 работа декоративно –прикладного творчества и 75 работ изобразительного творчества. 6 любительских видеофильмов «Мой любимый край», 80 –фотографий на тему «Мой любимый край». Победителям и участникам  конкурсной  программы  организаторами праздника  были вручены ценные подарки и призы. Фестиваль посетило 3 130 человек</t>
  </si>
  <si>
    <t xml:space="preserve">В селе Эссо  Быстринского района проведено первенство Камчатского края по Сеерному многоборью </t>
  </si>
  <si>
    <t>Заключено 7 договоров</t>
  </si>
  <si>
    <t xml:space="preserve"> </t>
  </si>
  <si>
    <t xml:space="preserve">Предусмотрено </t>
  </si>
  <si>
    <t>Профинансировано</t>
  </si>
  <si>
    <t>Освоено</t>
  </si>
  <si>
    <t>исполнитель</t>
  </si>
  <si>
    <t>Аппарат Губернатора и Правительства Камчатского край</t>
  </si>
  <si>
    <t>Агентство по занятости и миграционной политики Камчатского края</t>
  </si>
  <si>
    <t xml:space="preserve">Обеспечение межнационального мира и согласия в муниципальных образованиях </t>
  </si>
  <si>
    <t>Предоставлены субсидии 11  МСУ.
Проведено 93 мероприятия. Количество участников - 15188 человек.</t>
  </si>
  <si>
    <t>1.1.2.</t>
  </si>
  <si>
    <t>1.1.3</t>
  </si>
  <si>
    <t>Выпуск информационных материалов, пропагандирующих сохранение межнационального и межконфессионального мира</t>
  </si>
  <si>
    <t>сроки реализации продлены в целях размещения баннеров в предверии Дня Конституции (12 декабря)</t>
  </si>
  <si>
    <t>В межнациональных тематических мероприятиях приняло участие 1000 человек</t>
  </si>
  <si>
    <t>Проведено мероприятие, посвященное Дню народного единства.  В мероприятии приняло участие более 3 тысяч жителей края.</t>
  </si>
  <si>
    <t>1.1.5.</t>
  </si>
  <si>
    <t>Контрольное событие 1.10: конференция "Народы, религии, общество" проведена</t>
  </si>
  <si>
    <t>Получение лидерами общественных объединений знаний и навыков межкультурного взаимодействия в полиэтничном сообществе</t>
  </si>
  <si>
    <t>Проведен 3-дневный молодежный семинар. Участниками семинара стали 60 школьников и студентов из 7 муниципальных образований края.</t>
  </si>
  <si>
    <t>В межнациональном Дне семьи приняли участие семьи не менее, чем 5 национальностей</t>
  </si>
  <si>
    <t>В торжественном мероприятии приняли участие 8 семей, которые представляли различные общественные объединения полуострова.</t>
  </si>
  <si>
    <t xml:space="preserve">Определение уровня этнической толерантности  населения Камчатского края. Охват не менее 500 человек. </t>
  </si>
  <si>
    <t>Опрошено 788 человек в возрасте 25-60 лет. основная часть респондентов оценивает национальные Отношения на среднем уровне, имеется даже рост этой доли с примерно одной трети до 43,7%.</t>
  </si>
  <si>
    <t>Агентство по внутренней политике Камчатского края; Машлыкина О.В.</t>
  </si>
  <si>
    <t>Изготовлен дизайн-макет альбома</t>
  </si>
  <si>
    <t>Восемь представителей национальных объединений Камчатского края приняли участие в 6 всероссийских и межрегиональных   мероприятиях по вопросам гармонизации межэтнических отношений.</t>
  </si>
  <si>
    <t>проведен межрегиональный образовательный семинар «Межэтническое сотрудничество в целях укрепления единства российской нации»</t>
  </si>
  <si>
    <t>1980,0</t>
  </si>
  <si>
    <t xml:space="preserve">Определение уровня этнической толерантности  молодежи Камчатского края. Охват не менее 500 человек. </t>
  </si>
  <si>
    <t>Результаты по п.1.1.8</t>
  </si>
  <si>
    <t>Популяризация национальных культур народов, проживающих в Камчатском крае</t>
  </si>
  <si>
    <t>Активизация межрегионального сотрудничества, внедрение в Камчатском крае передовых практик работы  в сфере  по  гармонизации межэтнических отношений</t>
  </si>
  <si>
    <t>Внедрение Системы мониторинга состояния межнациональных и межконфессиональных отношений и раннего предупреждения конфликтных ситуаций в Камчатском крае</t>
  </si>
  <si>
    <t xml:space="preserve">проведены работы по организации технологического присоединения, доступа и настройке Системы мониторинга  под специфику деятельности органов исполнительной власти Камчатского края в сфере национальной политики. </t>
  </si>
  <si>
    <t>Проведены работы по организации технологического присоединения, доступа и настройке Системы мониторинга состояния межнациональных и межконфессиональных отношений и раннего предупреждения конфликтных ситуаций под специфику деятельности органов исполнительной власти Камчатского края в сфере национальной политики (первый регион в России)</t>
  </si>
  <si>
    <t>Приняло участие более 300 человек студенческой молодежи и активисты детских и молодежных общественных объединений</t>
  </si>
  <si>
    <t xml:space="preserve">Приняло участие более 800 человек студенческой молодежи </t>
  </si>
  <si>
    <t>Акция проведена 26 ноября. Приняло участие 250 чел.</t>
  </si>
  <si>
    <t>Акция проведена 27 ноября на базе Камчатского политехнического техникума. Приняло участие 200 чел.</t>
  </si>
  <si>
    <t>Приняло участие более 500 человек. Более 10 национальных творческих коллективов из 5 муниципальных образований края</t>
  </si>
  <si>
    <t xml:space="preserve">Фестиваль проведен 4 ноября. Приняло участие 250 чел. из числа молодежи. </t>
  </si>
  <si>
    <t>Конкурс проведен в январе-июне 2015 года, итоги подведены в августе. Подано 6 работ.</t>
  </si>
  <si>
    <t>В конкурсе приняло участие не менее 30 работ. Лучшие работы направлены на Всероссийский этап</t>
  </si>
  <si>
    <t>1.3.2</t>
  </si>
  <si>
    <t>1.3.4</t>
  </si>
  <si>
    <t>1.3.5</t>
  </si>
  <si>
    <t>1.3.6</t>
  </si>
  <si>
    <t>Распространение положительного опыта этнокультурных объединений поо формированию  межнационального согласия в обществе</t>
  </si>
  <si>
    <t xml:space="preserve">В альманахе «Многоликая Камчатка», публикуются материалы о деятельности национальных объединений, о людях, внесших большой вклад в развитие Камчатского края, о традициях и культуре наших народов. Тираж 1000 экземпляров. </t>
  </si>
  <si>
    <t>В национальных праздниках и иных мероприятиях  в соответствии с культурными традициями разных народов приняло участие не менее 1000 человек</t>
  </si>
  <si>
    <t>проведено более 20 национальных праздников и иных мероприятий, в которых приняли участие более 5 тыс. человек</t>
  </si>
  <si>
    <t>На фестивале продемонстриро-вано не менее 5 национальных видов спорта</t>
  </si>
  <si>
    <t xml:space="preserve">Реализация не менее 1 проекта по изучению и сохранению традиций народов, проживающих на территории Камчатского края </t>
  </si>
  <si>
    <t>Предоставлены субсидии трем  молодёжным общественным организациям на реализацию проектов</t>
  </si>
  <si>
    <t>Изучением национальных традиций и прикладного творчества занимаются не менее 100 человек</t>
  </si>
  <si>
    <t>Организована работа кружка традиционной русской вышивки на базе дома культуры п. Пионерский.</t>
  </si>
  <si>
    <t xml:space="preserve">В фестивале приняли участие обучающиеся 16 образовательных учреждений. Победителю и призерам были вручены грамоты и призы. </t>
  </si>
  <si>
    <t>В фестивале-конкурсе "Истоки" приняло участие 350 обучащихся образовательных учреждений Камчатского края</t>
  </si>
  <si>
    <t xml:space="preserve">Проведен гала-концерт коллективов, исполняющих произведения духовной музыки </t>
  </si>
  <si>
    <t>Активизация деятельности межнациональных общественных объединений, направленной на гармонизацию межэтнических отношений</t>
  </si>
  <si>
    <t>1.4.1</t>
  </si>
  <si>
    <t>1.4.2</t>
  </si>
  <si>
    <t>1.4.3</t>
  </si>
  <si>
    <t>1.4.4</t>
  </si>
  <si>
    <t>Мероприятия, посвященные Дню русского языка, проведены во всех общеобразовательных учреждениях Камчатского края</t>
  </si>
  <si>
    <t>Организована работа классов национальных языков: белорусского, украинского, ительменского, польского, татарского. Обучаются около 100 человек.</t>
  </si>
  <si>
    <t>Регулярное размещение публикаций на родных языках не менее чем в 2 изданиях</t>
  </si>
  <si>
    <t xml:space="preserve">Поддержка на издание газеты «Абориген Камчатки» предоставлена </t>
  </si>
  <si>
    <t>Прекращение издания газеты "Батькiвщина" национально-культурной автономией украинцев</t>
  </si>
  <si>
    <t>Поддержка на издание газеты «Абориген Камчатки» предоставлена в рамках подпрограммы 3 "Профилактика терроризма и экстремизма в Камчатском крае" государственной программы Камчатского края «Профилактика правонарушений, терроризма, экстремизма, наркомании и алкоголизма в Кам¬чатском крае на 2014-2018 годы».</t>
  </si>
  <si>
    <t>Агентство по внутренней политике Камчатского края, Сурикова А.Ю.</t>
  </si>
  <si>
    <t>Приобщение жителей Камчатского края к родной культуре посредством изучения  родных языков</t>
  </si>
  <si>
    <t xml:space="preserve"> В конкурсе приняли участие 55 жителей Камчатки, которые представили на конкурс 66 творческих работ.</t>
  </si>
  <si>
    <t>1.5.1</t>
  </si>
  <si>
    <t>Повышение уровня доверия между гражданами и искоренение национальной и расовой нетерпимости</t>
  </si>
  <si>
    <t>Опубликовано 18 материалов</t>
  </si>
  <si>
    <t xml:space="preserve">Размещение в газетах не менее 10 публикаций </t>
  </si>
  <si>
    <t>Размещение в эфире ФМ-радиостанций не менее 10 сообщений</t>
  </si>
  <si>
    <t>Изготовлены и размещены в телеэфире 6 видеосюжетов, 6 анонсов и 2 интервью</t>
  </si>
  <si>
    <t>Размещение в телеэфире не менее 5 видеосюжетов</t>
  </si>
  <si>
    <t>Изготовлен 12-минутный видеофильм о национальных праздниках, фестивалях, традициях и культуре народов, проживающих в Камчатском крае.</t>
  </si>
  <si>
    <t>На сайте регионального информационного агентства www.kamchat.info размещено 22 информационных сообщения, 7 фоторепортажей, 5 интервью</t>
  </si>
  <si>
    <t>Размещение в сети интернет не менее 20 информационных сообщений, 5 фоторепортажей, 3 интервью</t>
  </si>
  <si>
    <t>Контрольное событие 1.14: Центр адаптации мигрантов создан</t>
  </si>
  <si>
    <t>Контрольное событие 1.15: видеофильм изготовлен</t>
  </si>
  <si>
    <t>Размещаются новости, проектная деятельность, ключевые направления сотрудничества в рамках координационных и совещательных органов (комиссий, советов и рабочих групп), новые документы и полезная информация</t>
  </si>
  <si>
    <t>Размещение страниц  общественных организаций, информации в рамках координационных и совещательных органов</t>
  </si>
  <si>
    <t xml:space="preserve">Организация и проведение культурно-массовых мероприятий для жителей Камчатского края </t>
  </si>
  <si>
    <t>Контрольное событие 1.16: предоставлены субсидии на проведение массовых мероприятий</t>
  </si>
  <si>
    <t>нет
(сроки сдвинуты в связи с освоением субсидии, предоставленной по соглашению №113/14 от 18.12.2014 г.)</t>
  </si>
  <si>
    <t>Приняло участие 275 чел.</t>
  </si>
  <si>
    <t>Изменение сроков проведения мероприятия.</t>
  </si>
  <si>
    <t>Приняло участие 40 чел.</t>
  </si>
  <si>
    <t>Приняло участие 43 чел.</t>
  </si>
  <si>
    <t>Приняло участие 12 школьных музеев.</t>
  </si>
  <si>
    <t>Приняло участие 6 команд.</t>
  </si>
  <si>
    <t>Участие команды-победительницы регионального этапа во Всероссийской акции</t>
  </si>
  <si>
    <t>1830 участников краевых акций</t>
  </si>
  <si>
    <t>513 участников краевой фотовыставки</t>
  </si>
  <si>
    <t>148 участников регионального этапа</t>
  </si>
  <si>
    <t>Приняло участие 50 чел.</t>
  </si>
  <si>
    <t>Приняло участие 56 чел.</t>
  </si>
  <si>
    <t>Приняло участие 150 чел.</t>
  </si>
  <si>
    <t>Приняло участие 356 чел.</t>
  </si>
  <si>
    <t>Приняло участие 270 чел.</t>
  </si>
  <si>
    <t>В акции приняли участие более 10000 человек.</t>
  </si>
  <si>
    <t>Приняло участие 300 чел.</t>
  </si>
  <si>
    <t>Прило участие 300 человек студенческой молодежи из 10 высших и средних образовательных учреждений края</t>
  </si>
  <si>
    <t>Реализовано 3 проекта.</t>
  </si>
  <si>
    <t>Приняло участие 549 чел.</t>
  </si>
  <si>
    <t>Приняло участие 170 чел.</t>
  </si>
  <si>
    <t>Экспонировано более 30 работ. Выставку посетили более 500 чел.</t>
  </si>
  <si>
    <t>Приняло участие 1000 чел.</t>
  </si>
  <si>
    <t>Подано 10 работ.</t>
  </si>
  <si>
    <t>Принял участие 41 чел.</t>
  </si>
  <si>
    <t>Приняли участие 900 чел.</t>
  </si>
  <si>
    <t>Приняло участие 100 чел.</t>
  </si>
  <si>
    <t>24 работы</t>
  </si>
  <si>
    <t>Приняло участие 5 работ из 3 СМИ</t>
  </si>
  <si>
    <t>Приняло участие 8 работ из 3 СМИ</t>
  </si>
  <si>
    <t xml:space="preserve">8 комплектов по 10 листов экспозиции </t>
  </si>
  <si>
    <t>9 комплектов по 10 листов экспозиции</t>
  </si>
  <si>
    <t>участие 5  команд в количестве 70 человек</t>
  </si>
  <si>
    <t>48 работ</t>
  </si>
  <si>
    <t>Приняло участие 7 команд из 3 муниципальных образований края</t>
  </si>
  <si>
    <t>Приняло участие 8 команд из 5 муниципальных образований края</t>
  </si>
  <si>
    <t>Направлена команда-победитель краевого финала</t>
  </si>
  <si>
    <t>Приняло участие 7 команд из 7 учебных заведений края</t>
  </si>
  <si>
    <t>Приняло участие 5 команд.</t>
  </si>
  <si>
    <t>Приняла участие 1 команда.</t>
  </si>
  <si>
    <t>Отмена мероприятия.</t>
  </si>
  <si>
    <t xml:space="preserve">Приняло участие 200 человек студенческой молодежи </t>
  </si>
  <si>
    <t xml:space="preserve">Приняло участие 100 человек студенческой молодежи </t>
  </si>
  <si>
    <t>Подпрограмма 3 
"Устойчивое развитие коренных малочисленных народов Севера, Сибири и Дальнего Востока, проживающих в Камчатском крае"</t>
  </si>
  <si>
    <t xml:space="preserve">Подпрограмма 2 
"Патриотическое воспитание граждан РФ в Камчатском крае" </t>
  </si>
  <si>
    <t>Подпрограмма 1 "Укрепление гражданского единства и гармонизация межнациональных отношений в Камчатском крае на 2014-2018 годы"</t>
  </si>
  <si>
    <t>Постановление Правительства Камчатского края от 17.06.2015 №214-П "О ежегодном краевом конкурсе "Лучшая творческая работа на
родном языке коренных
малочисленных народов Севера, Сибири и Дальнего Востока,
проживающих на территории
Камчатского края"</t>
  </si>
  <si>
    <t>Контрольное событие 1.4:  альманах об этнокультурных объединениях издан</t>
  </si>
  <si>
    <t>Контрольное событие 1.8.: Мероприятия, посвященные Дню русского языка,
проведены</t>
  </si>
  <si>
    <t>Контрольное событие 1.1: Социологическое исследование уровня этнической
толерантности среди населения Камчатского края проведено</t>
  </si>
  <si>
    <t>Контрольное событие 1.6:  Фестиваль национальных видов спорта проведен</t>
  </si>
  <si>
    <t>Контрольное событие 1.10: Межрегиональная конференция "Народы, религии, общество" проведена</t>
  </si>
  <si>
    <t>2016 г</t>
  </si>
  <si>
    <t>Контрольное событие 2.1: Проведение митинга студенческой молодежи «Вахта
Памяти», посвященного годовщине Победы в Великой
Отечественной войне</t>
  </si>
  <si>
    <t>Контрольное событие 2.2.: Проведение тематической программы, посвященной Дню
Государственного флага Российской Федерации</t>
  </si>
  <si>
    <t>Контрольное событие 2.3.: Проведение краевого финала военно-спортивной игры
«Победа»</t>
  </si>
  <si>
    <t>Контрольное событие 2.4: Проведение факельного шествия, посвященного Курильской
десантной операции</t>
  </si>
  <si>
    <t>ежегодно,
в течение 30 дней
со дня получения
проекта
соглашения</t>
  </si>
  <si>
    <t>ежегодно, течение
30 дней с момента
заключения
соглашения с
уполномоченным
федеральным
органом
исполнительной
власти</t>
  </si>
  <si>
    <t>Степень достижения планового значения показателя (индикатора) государственной программы</t>
  </si>
  <si>
    <t>Степень реализации государственной программы</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</si>
</sst>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0"/>
    <numFmt numFmtId="170" formatCode="[$-F800]dddd\,\ mmmm\ dd\,\ yyyy"/>
    <numFmt numFmtId="171" formatCode="#,##0.00_ ;\-#,##0.00\ "/>
    <numFmt numFmtId="172" formatCode="#,##0.000"/>
    <numFmt numFmtId="173" formatCode="#,##0.00000"/>
    <numFmt numFmtId="174" formatCode="#,##0.000_р_."/>
    <numFmt numFmtId="175" formatCode="#,##0.00000_ ;\-#,##0.00000\ "/>
    <numFmt numFmtId="176" formatCode="[$-FC19]d\ mmmm\ yyyy\ &quot;г.&quot;"/>
    <numFmt numFmtId="177" formatCode="0.0000000000"/>
    <numFmt numFmtId="178" formatCode="0.000000000"/>
    <numFmt numFmtId="179" formatCode="0.00000000"/>
    <numFmt numFmtId="180" formatCode="0.0000000"/>
    <numFmt numFmtId="181" formatCode="0.000000"/>
    <numFmt numFmtId="182" formatCode="0.0000"/>
  </numFmts>
  <fonts count="73">
    <font>
      <sz val="10"/>
      <name val="Arial Cyr"/>
      <family val="0"/>
    </font>
    <font>
      <sz val="10"/>
      <name val="Times New Roman"/>
      <family val="1"/>
    </font>
    <font>
      <sz val="12"/>
      <name val="Times New Roman"/>
      <family val="1"/>
    </font>
    <font>
      <sz val="11"/>
      <name val="Times New Roman"/>
      <family val="1"/>
    </font>
    <font>
      <vertAlign val="superscript"/>
      <sz val="11"/>
      <name val="Times New Roman"/>
      <family val="1"/>
    </font>
    <font>
      <sz val="9"/>
      <name val="Times New Roman"/>
      <family val="1"/>
    </font>
    <font>
      <i/>
      <sz val="10"/>
      <name val="Times New Roman"/>
      <family val="1"/>
    </font>
    <font>
      <i/>
      <sz val="11"/>
      <name val="Times New Roman"/>
      <family val="1"/>
    </font>
    <font>
      <b/>
      <i/>
      <sz val="10"/>
      <name val="Times New Roman"/>
      <family val="1"/>
    </font>
    <font>
      <b/>
      <sz val="10"/>
      <name val="Times New Roman"/>
      <family val="1"/>
    </font>
    <font>
      <i/>
      <sz val="10"/>
      <name val="Arial Cyr"/>
      <family val="0"/>
    </font>
    <font>
      <b/>
      <sz val="9"/>
      <name val="Times New Roman"/>
      <family val="1"/>
    </font>
    <font>
      <b/>
      <i/>
      <sz val="9"/>
      <name val="Times New Roman"/>
      <family val="1"/>
    </font>
    <font>
      <i/>
      <sz val="9"/>
      <name val="Times New Roman"/>
      <family val="1"/>
    </font>
    <font>
      <sz val="9"/>
      <name val="Arial Cyr"/>
      <family val="0"/>
    </font>
    <font>
      <b/>
      <i/>
      <sz val="7.5"/>
      <name val="Times New Roman"/>
      <family val="1"/>
    </font>
    <font>
      <sz val="7.5"/>
      <name val="Times New Roman"/>
      <family val="1"/>
    </font>
    <font>
      <i/>
      <sz val="7.5"/>
      <name val="Times New Roman"/>
      <family val="1"/>
    </font>
    <font>
      <b/>
      <sz val="11"/>
      <name val="Times New Roman"/>
      <family val="1"/>
    </font>
    <font>
      <b/>
      <sz val="7.5"/>
      <name val="Times New Roman"/>
      <family val="1"/>
    </font>
    <font>
      <b/>
      <sz val="7"/>
      <name val="Times New Roman"/>
      <family val="1"/>
    </font>
    <font>
      <b/>
      <sz val="14"/>
      <name val="Times New Roman"/>
      <family val="1"/>
    </font>
    <font>
      <vertAlign val="superscript"/>
      <sz val="10"/>
      <name val="Times New Roman"/>
      <family val="1"/>
    </font>
    <font>
      <sz val="7"/>
      <name val="Times New Roman"/>
      <family val="1"/>
    </font>
    <font>
      <b/>
      <i/>
      <sz val="7"/>
      <name val="Times New Roman"/>
      <family val="1"/>
    </font>
    <font>
      <b/>
      <sz val="6"/>
      <name val="Times New Roman"/>
      <family val="1"/>
    </font>
    <font>
      <sz val="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indexed="10"/>
      <name val="Times New Roman"/>
      <family val="1"/>
    </font>
    <font>
      <b/>
      <sz val="14"/>
      <color indexed="12"/>
      <name val="Times New Roman"/>
      <family val="1"/>
    </font>
    <font>
      <b/>
      <u val="single"/>
      <sz val="14"/>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FF0000"/>
      <name val="Times New Roman"/>
      <family val="1"/>
    </font>
    <font>
      <b/>
      <sz val="14"/>
      <color rgb="FF0000FF"/>
      <name val="Times New Roman"/>
      <family val="1"/>
    </font>
    <font>
      <b/>
      <u val="single"/>
      <sz val="14"/>
      <color rgb="FF0000F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thin"/>
      <top/>
      <bottom style="medium"/>
    </border>
    <border>
      <left style="thin"/>
      <right style="medium"/>
      <top style="thin"/>
      <bottom style="medium"/>
    </border>
    <border>
      <left style="thin"/>
      <right style="thin"/>
      <top>
        <color indexed="63"/>
      </top>
      <bottom style="thin"/>
    </border>
    <border>
      <left style="thin"/>
      <right style="medium"/>
      <top/>
      <bottom style="thin"/>
    </border>
    <border>
      <left style="thin"/>
      <right style="medium"/>
      <top style="thin"/>
      <bottom/>
    </border>
    <border>
      <left style="hair"/>
      <right/>
      <top style="thin"/>
      <bottom style="hair"/>
    </border>
    <border>
      <left style="hair"/>
      <right/>
      <top style="hair"/>
      <bottom style="hair"/>
    </border>
    <border>
      <left>
        <color indexed="63"/>
      </left>
      <right>
        <color indexed="63"/>
      </right>
      <top>
        <color indexed="63"/>
      </top>
      <bottom style="thin"/>
    </border>
    <border>
      <left/>
      <right/>
      <top/>
      <bottom style="hair"/>
    </border>
    <border>
      <left style="hair"/>
      <right style="hair"/>
      <top style="hair"/>
      <bottom/>
    </border>
    <border>
      <left style="hair"/>
      <right style="hair"/>
      <top>
        <color indexed="63"/>
      </top>
      <bottom>
        <color indexed="63"/>
      </bottom>
    </border>
    <border>
      <left style="thin"/>
      <right style="thin"/>
      <top style="medium"/>
      <bottom/>
    </border>
    <border>
      <left style="thin"/>
      <right style="medium"/>
      <top style="medium"/>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hair"/>
      <top style="thin"/>
      <bottom style="hair"/>
    </border>
    <border>
      <left style="hair"/>
      <right/>
      <top style="thin"/>
      <bottom style="thin"/>
    </border>
    <border>
      <left>
        <color indexed="63"/>
      </left>
      <right>
        <color indexed="63"/>
      </right>
      <top style="thin"/>
      <bottom style="thin"/>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hair"/>
      <bottom/>
    </border>
    <border>
      <left/>
      <right style="thin"/>
      <top style="hair"/>
      <bottom/>
    </border>
    <border>
      <left style="thin"/>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medium"/>
      <bottom style="thin"/>
    </border>
    <border>
      <left style="thin"/>
      <right style="medium"/>
      <top/>
      <bottom/>
    </border>
    <border>
      <left style="thin"/>
      <right style="medium"/>
      <top/>
      <bottom style="medium"/>
    </border>
    <border>
      <left style="medium"/>
      <right style="thin"/>
      <top style="thin"/>
      <bottom style="thin"/>
    </border>
    <border>
      <left style="medium"/>
      <right style="thin"/>
      <top style="thin"/>
      <bottom style="medium"/>
    </border>
    <border>
      <left style="medium"/>
      <right style="thin"/>
      <top style="thin"/>
      <bottom/>
    </border>
    <border>
      <left style="medium"/>
      <right style="thin"/>
      <top/>
      <bottom style="thin"/>
    </border>
    <border>
      <left style="medium"/>
      <right/>
      <top style="medium"/>
      <bottom/>
    </border>
    <border>
      <left/>
      <right style="thin"/>
      <top style="medium"/>
      <bottom/>
    </border>
    <border>
      <left/>
      <right style="hair"/>
      <top style="hair"/>
      <bottom style="hair"/>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style="medium"/>
      <right style="thin"/>
      <top style="medium"/>
      <bottom/>
    </border>
    <border>
      <left style="medium"/>
      <right style="thin"/>
      <top/>
      <bottom/>
    </border>
    <border>
      <left style="medium"/>
      <right style="thin"/>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5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8" fillId="32" borderId="0" applyNumberFormat="0" applyBorder="0" applyAlignment="0" applyProtection="0"/>
  </cellStyleXfs>
  <cellXfs count="643">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vertical="top"/>
    </xf>
    <xf numFmtId="0" fontId="3" fillId="0" borderId="10" xfId="0" applyFont="1" applyBorder="1" applyAlignment="1">
      <alignment horizontal="left" vertical="top" wrapText="1"/>
    </xf>
    <xf numFmtId="0" fontId="3" fillId="0" borderId="10" xfId="0" applyFont="1" applyBorder="1" applyAlignment="1">
      <alignment horizontal="center" vertical="top"/>
    </xf>
    <xf numFmtId="0" fontId="3" fillId="0" borderId="0" xfId="0" applyFont="1" applyAlignment="1">
      <alignment horizontal="right"/>
    </xf>
    <xf numFmtId="0" fontId="3" fillId="0" borderId="10" xfId="0" applyFont="1" applyBorder="1" applyAlignment="1">
      <alignment horizontal="center" vertical="top" wrapText="1"/>
    </xf>
    <xf numFmtId="49" fontId="3" fillId="0" borderId="10" xfId="0" applyNumberFormat="1" applyFont="1" applyBorder="1" applyAlignment="1">
      <alignment horizontal="center" vertical="top"/>
    </xf>
    <xf numFmtId="0" fontId="2" fillId="0" borderId="0" xfId="0" applyFont="1" applyAlignment="1">
      <alignment/>
    </xf>
    <xf numFmtId="0" fontId="3" fillId="0" borderId="10" xfId="0" applyFont="1" applyBorder="1" applyAlignment="1">
      <alignment horizontal="center" vertical="center"/>
    </xf>
    <xf numFmtId="0" fontId="5" fillId="0" borderId="0" xfId="0" applyFont="1" applyAlignment="1">
      <alignment/>
    </xf>
    <xf numFmtId="0" fontId="3" fillId="0" borderId="11" xfId="0" applyFont="1" applyBorder="1" applyAlignment="1">
      <alignment horizontal="center" vertical="top"/>
    </xf>
    <xf numFmtId="49" fontId="1" fillId="0" borderId="10" xfId="0" applyNumberFormat="1" applyFont="1" applyBorder="1" applyAlignment="1">
      <alignment horizontal="center" vertical="top"/>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0" xfId="0" applyFont="1" applyAlignment="1">
      <alignment horizontal="center" vertical="top"/>
    </xf>
    <xf numFmtId="49" fontId="3" fillId="0" borderId="10" xfId="0" applyNumberFormat="1" applyFont="1" applyFill="1" applyBorder="1" applyAlignment="1">
      <alignment horizontal="center" vertical="top"/>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0" xfId="0" applyFont="1" applyFill="1" applyAlignment="1">
      <alignment/>
    </xf>
    <xf numFmtId="0" fontId="3" fillId="0" borderId="12" xfId="0" applyFont="1" applyFill="1" applyBorder="1" applyAlignment="1">
      <alignment vertical="top"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Alignment="1">
      <alignment/>
    </xf>
    <xf numFmtId="0" fontId="3" fillId="0" borderId="10" xfId="0" applyFont="1" applyFill="1" applyBorder="1" applyAlignment="1">
      <alignment horizontal="left" vertical="top"/>
    </xf>
    <xf numFmtId="0" fontId="3" fillId="0" borderId="0" xfId="0" applyFont="1" applyFill="1" applyBorder="1" applyAlignment="1">
      <alignment vertical="top"/>
    </xf>
    <xf numFmtId="0" fontId="1" fillId="0" borderId="0" xfId="0" applyFont="1" applyFill="1" applyAlignment="1">
      <alignment/>
    </xf>
    <xf numFmtId="0" fontId="3" fillId="0" borderId="11" xfId="0" applyFont="1" applyBorder="1" applyAlignment="1">
      <alignment horizontal="center" vertical="top" wrapText="1"/>
    </xf>
    <xf numFmtId="0" fontId="50" fillId="0" borderId="0" xfId="53" applyAlignment="1">
      <alignment vertical="top" wrapText="1"/>
      <protection/>
    </xf>
    <xf numFmtId="0" fontId="50" fillId="0" borderId="0" xfId="53">
      <alignment/>
      <protection/>
    </xf>
    <xf numFmtId="0" fontId="69" fillId="0" borderId="0" xfId="53" applyFont="1" applyBorder="1" applyAlignment="1">
      <alignment horizontal="center" vertical="center" wrapText="1"/>
      <protection/>
    </xf>
    <xf numFmtId="0" fontId="69" fillId="0" borderId="0" xfId="53" applyFont="1" applyBorder="1" applyAlignment="1">
      <alignment horizontal="right" vertical="center" wrapText="1"/>
      <protection/>
    </xf>
    <xf numFmtId="0" fontId="69" fillId="0" borderId="13" xfId="53" applyFont="1" applyBorder="1" applyAlignment="1">
      <alignment vertical="top" wrapText="1"/>
      <protection/>
    </xf>
    <xf numFmtId="0" fontId="69" fillId="0" borderId="14" xfId="53" applyFont="1" applyBorder="1" applyAlignment="1">
      <alignment vertical="top" wrapText="1"/>
      <protection/>
    </xf>
    <xf numFmtId="0" fontId="69" fillId="0" borderId="15" xfId="53" applyFont="1" applyBorder="1" applyAlignment="1">
      <alignment vertical="top" wrapText="1"/>
      <protection/>
    </xf>
    <xf numFmtId="0" fontId="59" fillId="0" borderId="13" xfId="53" applyFont="1" applyBorder="1" applyAlignment="1">
      <alignment vertical="top" wrapText="1"/>
      <protection/>
    </xf>
    <xf numFmtId="0" fontId="50" fillId="0" borderId="14" xfId="53" applyBorder="1" applyAlignment="1">
      <alignment vertical="top" wrapText="1"/>
      <protection/>
    </xf>
    <xf numFmtId="0" fontId="50" fillId="0" borderId="15" xfId="53" applyBorder="1" applyAlignment="1">
      <alignment vertical="top" wrapText="1"/>
      <protection/>
    </xf>
    <xf numFmtId="0" fontId="59" fillId="0" borderId="16" xfId="53" applyFont="1" applyBorder="1" applyAlignment="1">
      <alignment vertical="top" wrapText="1"/>
      <protection/>
    </xf>
    <xf numFmtId="0" fontId="50" fillId="0" borderId="17" xfId="53" applyBorder="1" applyAlignment="1">
      <alignment vertical="top" wrapText="1"/>
      <protection/>
    </xf>
    <xf numFmtId="0" fontId="50" fillId="0" borderId="18" xfId="53" applyBorder="1" applyAlignment="1">
      <alignment vertical="top" wrapText="1"/>
      <protection/>
    </xf>
    <xf numFmtId="0" fontId="69" fillId="0" borderId="19" xfId="53" applyFont="1" applyBorder="1" applyAlignment="1">
      <alignment vertical="top" wrapText="1"/>
      <protection/>
    </xf>
    <xf numFmtId="0" fontId="69" fillId="0" borderId="20" xfId="53" applyFont="1" applyBorder="1" applyAlignment="1">
      <alignment vertical="top" wrapText="1"/>
      <protection/>
    </xf>
    <xf numFmtId="0" fontId="69" fillId="0" borderId="21" xfId="53" applyFont="1" applyBorder="1" applyAlignment="1">
      <alignment vertical="top" wrapText="1"/>
      <protection/>
    </xf>
    <xf numFmtId="0" fontId="69" fillId="0" borderId="22" xfId="53" applyFont="1" applyBorder="1" applyAlignment="1">
      <alignment horizontal="center" vertical="center" wrapText="1"/>
      <protection/>
    </xf>
    <xf numFmtId="0" fontId="69" fillId="0" borderId="23" xfId="53" applyFont="1" applyBorder="1" applyAlignment="1">
      <alignment horizontal="center" vertical="center" wrapText="1"/>
      <protection/>
    </xf>
    <xf numFmtId="0" fontId="69" fillId="0" borderId="24" xfId="53" applyFont="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NumberFormat="1" applyFont="1" applyBorder="1" applyAlignment="1">
      <alignment horizontal="center" vertical="top"/>
    </xf>
    <xf numFmtId="49" fontId="3" fillId="0" borderId="10" xfId="0" applyNumberFormat="1" applyFont="1" applyFill="1" applyBorder="1" applyAlignment="1">
      <alignment horizontal="center" vertical="top" wrapText="1"/>
    </xf>
    <xf numFmtId="168" fontId="3" fillId="0" borderId="10" xfId="0" applyNumberFormat="1" applyFont="1" applyFill="1" applyBorder="1" applyAlignment="1">
      <alignment horizontal="center" vertical="center"/>
    </xf>
    <xf numFmtId="168" fontId="3" fillId="0" borderId="10" xfId="0" applyNumberFormat="1" applyFont="1" applyBorder="1" applyAlignment="1">
      <alignment horizontal="center" vertical="top"/>
    </xf>
    <xf numFmtId="168" fontId="3" fillId="0" borderId="10" xfId="0" applyNumberFormat="1" applyFont="1" applyBorder="1" applyAlignment="1">
      <alignment horizontal="center" vertical="center"/>
    </xf>
    <xf numFmtId="168" fontId="3" fillId="0" borderId="10" xfId="0" applyNumberFormat="1" applyFont="1" applyBorder="1" applyAlignment="1">
      <alignment/>
    </xf>
    <xf numFmtId="168" fontId="3" fillId="0" borderId="10" xfId="0" applyNumberFormat="1" applyFont="1" applyBorder="1" applyAlignment="1">
      <alignment vertical="center"/>
    </xf>
    <xf numFmtId="49"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NumberFormat="1" applyFont="1" applyFill="1" applyBorder="1" applyAlignment="1">
      <alignment horizontal="left" vertical="center" wrapText="1"/>
    </xf>
    <xf numFmtId="49" fontId="3" fillId="0" borderId="10" xfId="0" applyNumberFormat="1" applyFont="1" applyBorder="1" applyAlignment="1">
      <alignment horizontal="center" vertical="center"/>
    </xf>
    <xf numFmtId="49" fontId="1" fillId="0" borderId="10" xfId="0" applyNumberFormat="1" applyFont="1" applyBorder="1" applyAlignment="1">
      <alignment horizontal="center" vertical="top" wrapText="1"/>
    </xf>
    <xf numFmtId="0" fontId="1" fillId="0" borderId="10" xfId="0" applyFont="1" applyBorder="1" applyAlignment="1">
      <alignment horizontal="left" vertical="top" wrapText="1"/>
    </xf>
    <xf numFmtId="0" fontId="1" fillId="0" borderId="14"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6" fillId="0" borderId="10" xfId="0" applyFont="1" applyBorder="1" applyAlignment="1">
      <alignment horizontal="center" vertical="top" wrapText="1"/>
    </xf>
    <xf numFmtId="0" fontId="1" fillId="0" borderId="10" xfId="0" applyFont="1" applyFill="1" applyBorder="1" applyAlignment="1">
      <alignment horizontal="left" vertical="top" wrapText="1"/>
    </xf>
    <xf numFmtId="0" fontId="0" fillId="0" borderId="10" xfId="0" applyFont="1" applyBorder="1" applyAlignment="1">
      <alignment vertical="top"/>
    </xf>
    <xf numFmtId="0" fontId="1" fillId="0" borderId="10" xfId="0" applyFont="1" applyFill="1" applyBorder="1" applyAlignment="1">
      <alignment vertical="center" wrapText="1"/>
    </xf>
    <xf numFmtId="0" fontId="1" fillId="0" borderId="25" xfId="0" applyFont="1" applyFill="1" applyBorder="1" applyAlignment="1">
      <alignment vertical="top" wrapText="1"/>
    </xf>
    <xf numFmtId="0" fontId="1" fillId="0" borderId="25" xfId="0" applyFont="1" applyFill="1" applyBorder="1" applyAlignment="1">
      <alignment horizontal="center" vertical="top"/>
    </xf>
    <xf numFmtId="175" fontId="1" fillId="0" borderId="25" xfId="63" applyNumberFormat="1" applyFont="1" applyFill="1" applyBorder="1" applyAlignment="1">
      <alignment horizontal="center" vertical="center" wrapText="1"/>
    </xf>
    <xf numFmtId="173" fontId="1" fillId="0" borderId="25" xfId="0" applyNumberFormat="1" applyFont="1" applyBorder="1" applyAlignment="1">
      <alignment horizontal="center" vertical="top"/>
    </xf>
    <xf numFmtId="173" fontId="1" fillId="0" borderId="26" xfId="0" applyNumberFormat="1" applyFont="1" applyBorder="1" applyAlignment="1">
      <alignment horizontal="center" vertical="top"/>
    </xf>
    <xf numFmtId="0" fontId="1" fillId="0" borderId="10" xfId="0" applyFont="1" applyFill="1" applyBorder="1" applyAlignment="1">
      <alignment vertical="top" wrapText="1"/>
    </xf>
    <xf numFmtId="0" fontId="1" fillId="0" borderId="10" xfId="0" applyFont="1" applyFill="1" applyBorder="1" applyAlignment="1">
      <alignment horizontal="center" vertical="top"/>
    </xf>
    <xf numFmtId="175" fontId="1" fillId="0" borderId="10" xfId="63" applyNumberFormat="1" applyFont="1" applyFill="1" applyBorder="1" applyAlignment="1">
      <alignment horizontal="center" vertical="center" wrapText="1"/>
    </xf>
    <xf numFmtId="173" fontId="1" fillId="0" borderId="10" xfId="0" applyNumberFormat="1" applyFont="1" applyBorder="1" applyAlignment="1">
      <alignment horizontal="center" vertical="top"/>
    </xf>
    <xf numFmtId="173" fontId="1" fillId="0" borderId="27" xfId="0" applyNumberFormat="1" applyFont="1" applyBorder="1" applyAlignment="1">
      <alignment horizontal="center" vertical="top"/>
    </xf>
    <xf numFmtId="49" fontId="1" fillId="0" borderId="10" xfId="0" applyNumberFormat="1" applyFont="1" applyFill="1" applyBorder="1" applyAlignment="1">
      <alignment horizontal="center" vertical="top"/>
    </xf>
    <xf numFmtId="0" fontId="1" fillId="0" borderId="10" xfId="0" applyFont="1" applyFill="1" applyBorder="1" applyAlignment="1">
      <alignment horizontal="left" vertical="top"/>
    </xf>
    <xf numFmtId="0" fontId="1" fillId="0" borderId="28" xfId="0" applyFont="1" applyFill="1" applyBorder="1" applyAlignment="1">
      <alignment vertical="top" wrapText="1"/>
    </xf>
    <xf numFmtId="49" fontId="1" fillId="0" borderId="28" xfId="0" applyNumberFormat="1" applyFont="1" applyFill="1" applyBorder="1" applyAlignment="1">
      <alignment horizontal="center" vertical="top"/>
    </xf>
    <xf numFmtId="0" fontId="1" fillId="0" borderId="28" xfId="0" applyFont="1" applyFill="1" applyBorder="1" applyAlignment="1">
      <alignment horizontal="left" vertical="top"/>
    </xf>
    <xf numFmtId="175" fontId="1" fillId="0" borderId="29" xfId="63" applyNumberFormat="1" applyFont="1" applyFill="1" applyBorder="1" applyAlignment="1">
      <alignment horizontal="center" vertical="center" wrapText="1"/>
    </xf>
    <xf numFmtId="173" fontId="1" fillId="0" borderId="28" xfId="0" applyNumberFormat="1" applyFont="1" applyBorder="1" applyAlignment="1">
      <alignment horizontal="center" vertical="top"/>
    </xf>
    <xf numFmtId="173" fontId="1" fillId="0" borderId="30" xfId="0" applyNumberFormat="1" applyFont="1" applyBorder="1" applyAlignment="1">
      <alignment horizontal="center" vertical="top"/>
    </xf>
    <xf numFmtId="0" fontId="1" fillId="0" borderId="31" xfId="0" applyFont="1" applyFill="1" applyBorder="1" applyAlignment="1">
      <alignment vertical="top" wrapText="1"/>
    </xf>
    <xf numFmtId="0" fontId="1" fillId="0" borderId="31" xfId="0" applyFont="1" applyFill="1" applyBorder="1" applyAlignment="1">
      <alignment horizontal="left" vertical="top"/>
    </xf>
    <xf numFmtId="175" fontId="1" fillId="0" borderId="31" xfId="63" applyNumberFormat="1" applyFont="1" applyFill="1" applyBorder="1" applyAlignment="1">
      <alignment horizontal="center" vertical="center" wrapText="1"/>
    </xf>
    <xf numFmtId="173" fontId="1" fillId="0" borderId="31" xfId="0" applyNumberFormat="1" applyFont="1" applyBorder="1" applyAlignment="1">
      <alignment horizontal="center" vertical="top"/>
    </xf>
    <xf numFmtId="173" fontId="1" fillId="0" borderId="32" xfId="0" applyNumberFormat="1" applyFont="1" applyBorder="1" applyAlignment="1">
      <alignment horizontal="center" vertical="top"/>
    </xf>
    <xf numFmtId="173" fontId="1" fillId="0" borderId="10" xfId="0" applyNumberFormat="1" applyFont="1" applyFill="1" applyBorder="1" applyAlignment="1">
      <alignment horizontal="center"/>
    </xf>
    <xf numFmtId="173" fontId="1" fillId="0" borderId="10" xfId="0" applyNumberFormat="1" applyFont="1" applyBorder="1" applyAlignment="1">
      <alignment horizontal="center"/>
    </xf>
    <xf numFmtId="173" fontId="1" fillId="0" borderId="27" xfId="0" applyNumberFormat="1" applyFont="1" applyBorder="1" applyAlignment="1">
      <alignment horizontal="center"/>
    </xf>
    <xf numFmtId="173" fontId="1" fillId="0" borderId="10" xfId="0" applyNumberFormat="1" applyFont="1" applyFill="1" applyBorder="1" applyAlignment="1">
      <alignment horizontal="center" vertical="top"/>
    </xf>
    <xf numFmtId="173" fontId="1" fillId="0" borderId="27" xfId="0" applyNumberFormat="1" applyFont="1" applyFill="1" applyBorder="1" applyAlignment="1">
      <alignment horizontal="center" vertical="top"/>
    </xf>
    <xf numFmtId="0" fontId="1" fillId="0" borderId="11" xfId="0" applyFont="1" applyFill="1" applyBorder="1" applyAlignment="1">
      <alignment vertical="top" wrapText="1"/>
    </xf>
    <xf numFmtId="49" fontId="1" fillId="0" borderId="11" xfId="0" applyNumberFormat="1" applyFont="1" applyFill="1" applyBorder="1" applyAlignment="1">
      <alignment horizontal="center" vertical="top"/>
    </xf>
    <xf numFmtId="173" fontId="1" fillId="0" borderId="11" xfId="0" applyNumberFormat="1" applyFont="1" applyFill="1" applyBorder="1" applyAlignment="1">
      <alignment horizontal="center"/>
    </xf>
    <xf numFmtId="173" fontId="1" fillId="0" borderId="11" xfId="0" applyNumberFormat="1" applyFont="1" applyBorder="1" applyAlignment="1">
      <alignment horizontal="center"/>
    </xf>
    <xf numFmtId="173" fontId="1" fillId="0" borderId="33" xfId="0" applyNumberFormat="1" applyFont="1" applyBorder="1" applyAlignment="1">
      <alignment horizontal="center"/>
    </xf>
    <xf numFmtId="49" fontId="1" fillId="0" borderId="25" xfId="0" applyNumberFormat="1" applyFont="1" applyFill="1" applyBorder="1" applyAlignment="1">
      <alignment horizontal="center" vertical="top"/>
    </xf>
    <xf numFmtId="173" fontId="1" fillId="0" borderId="25" xfId="0" applyNumberFormat="1" applyFont="1" applyFill="1" applyBorder="1" applyAlignment="1">
      <alignment horizontal="center" vertical="center" wrapText="1"/>
    </xf>
    <xf numFmtId="175" fontId="1" fillId="0" borderId="26" xfId="63" applyNumberFormat="1" applyFont="1" applyFill="1" applyBorder="1" applyAlignment="1">
      <alignment horizontal="center" vertical="center" wrapText="1"/>
    </xf>
    <xf numFmtId="173" fontId="1" fillId="0" borderId="10" xfId="0" applyNumberFormat="1" applyFont="1" applyFill="1" applyBorder="1" applyAlignment="1">
      <alignment horizontal="center" vertical="center" wrapText="1"/>
    </xf>
    <xf numFmtId="175" fontId="1" fillId="0" borderId="27" xfId="63" applyNumberFormat="1" applyFont="1" applyFill="1" applyBorder="1" applyAlignment="1">
      <alignment horizontal="center" vertical="center" wrapText="1"/>
    </xf>
    <xf numFmtId="173" fontId="1" fillId="0" borderId="28" xfId="0" applyNumberFormat="1" applyFont="1" applyFill="1" applyBorder="1" applyAlignment="1">
      <alignment horizontal="center" vertical="center" wrapText="1"/>
    </xf>
    <xf numFmtId="175" fontId="1" fillId="0" borderId="28" xfId="63" applyNumberFormat="1" applyFont="1" applyFill="1" applyBorder="1" applyAlignment="1">
      <alignment horizontal="center" vertical="center" wrapText="1"/>
    </xf>
    <xf numFmtId="175" fontId="1" fillId="0" borderId="30" xfId="63" applyNumberFormat="1" applyFont="1" applyFill="1" applyBorder="1" applyAlignment="1">
      <alignment horizontal="center" vertical="center" wrapText="1"/>
    </xf>
    <xf numFmtId="0" fontId="1" fillId="0" borderId="25" xfId="0" applyFont="1" applyFill="1" applyBorder="1" applyAlignment="1">
      <alignment horizontal="left" vertical="top"/>
    </xf>
    <xf numFmtId="173" fontId="1" fillId="0" borderId="25" xfId="0" applyNumberFormat="1" applyFont="1" applyFill="1" applyBorder="1" applyAlignment="1">
      <alignment horizontal="center" vertical="top"/>
    </xf>
    <xf numFmtId="173" fontId="1" fillId="0" borderId="28" xfId="0" applyNumberFormat="1" applyFont="1" applyFill="1" applyBorder="1" applyAlignment="1">
      <alignment horizontal="center"/>
    </xf>
    <xf numFmtId="0" fontId="1" fillId="0" borderId="10" xfId="0" applyFont="1" applyFill="1" applyBorder="1" applyAlignment="1">
      <alignment horizontal="center" vertical="center"/>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xf>
    <xf numFmtId="49" fontId="1" fillId="0" borderId="28" xfId="0" applyNumberFormat="1" applyFont="1" applyFill="1" applyBorder="1" applyAlignment="1">
      <alignment horizontal="center" vertical="center"/>
    </xf>
    <xf numFmtId="0" fontId="1" fillId="0" borderId="28" xfId="0" applyFont="1" applyFill="1" applyBorder="1" applyAlignment="1">
      <alignment horizontal="left" vertical="center"/>
    </xf>
    <xf numFmtId="0" fontId="1" fillId="0" borderId="31" xfId="0" applyFont="1" applyFill="1" applyBorder="1" applyAlignment="1">
      <alignment horizontal="left" vertical="center"/>
    </xf>
    <xf numFmtId="49" fontId="1" fillId="0" borderId="11"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0" fontId="1" fillId="0" borderId="25" xfId="0" applyFont="1" applyFill="1" applyBorder="1" applyAlignment="1">
      <alignment horizontal="left" vertical="center"/>
    </xf>
    <xf numFmtId="173" fontId="1" fillId="0" borderId="28" xfId="0" applyNumberFormat="1" applyFont="1" applyBorder="1" applyAlignment="1">
      <alignment horizontal="center"/>
    </xf>
    <xf numFmtId="173" fontId="1" fillId="0" borderId="30" xfId="0" applyNumberFormat="1" applyFont="1" applyBorder="1" applyAlignment="1">
      <alignment horizontal="center"/>
    </xf>
    <xf numFmtId="175" fontId="1" fillId="33" borderId="10" xfId="63"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top" wrapText="1"/>
    </xf>
    <xf numFmtId="0" fontId="70" fillId="0" borderId="10" xfId="0" applyFont="1" applyBorder="1" applyAlignment="1">
      <alignment horizontal="center" vertical="top" wrapText="1"/>
    </xf>
    <xf numFmtId="174" fontId="1" fillId="33" borderId="10" xfId="0" applyNumberFormat="1" applyFont="1" applyFill="1" applyBorder="1" applyAlignment="1">
      <alignment horizontal="center"/>
    </xf>
    <xf numFmtId="0" fontId="16" fillId="33" borderId="34" xfId="0" applyFont="1" applyFill="1" applyBorder="1" applyAlignment="1">
      <alignment horizontal="left" vertical="top" wrapText="1"/>
    </xf>
    <xf numFmtId="0" fontId="1" fillId="0" borderId="0" xfId="0" applyFont="1" applyAlignment="1">
      <alignment vertical="top"/>
    </xf>
    <xf numFmtId="0" fontId="70" fillId="0" borderId="10" xfId="0" applyFont="1" applyBorder="1" applyAlignment="1">
      <alignment horizontal="center" vertical="center" wrapText="1"/>
    </xf>
    <xf numFmtId="168" fontId="3" fillId="33" borderId="10" xfId="0" applyNumberFormat="1" applyFont="1" applyFill="1" applyBorder="1" applyAlignment="1">
      <alignment horizontal="center" vertical="center"/>
    </xf>
    <xf numFmtId="168" fontId="3" fillId="33" borderId="10" xfId="0" applyNumberFormat="1" applyFont="1" applyFill="1" applyBorder="1" applyAlignment="1">
      <alignment/>
    </xf>
    <xf numFmtId="168" fontId="3" fillId="33" borderId="10" xfId="0" applyNumberFormat="1" applyFont="1" applyFill="1" applyBorder="1" applyAlignment="1">
      <alignment horizontal="center" vertical="top"/>
    </xf>
    <xf numFmtId="0" fontId="3" fillId="0" borderId="0" xfId="0" applyFont="1" applyAlignment="1">
      <alignment wrapText="1"/>
    </xf>
    <xf numFmtId="0" fontId="1" fillId="0" borderId="0" xfId="0" applyFont="1" applyAlignment="1">
      <alignment wrapText="1"/>
    </xf>
    <xf numFmtId="49" fontId="16" fillId="0" borderId="14" xfId="0" applyNumberFormat="1" applyFont="1" applyFill="1" applyBorder="1" applyAlignment="1">
      <alignment horizontal="center" vertical="center" wrapText="1"/>
    </xf>
    <xf numFmtId="0" fontId="1" fillId="0" borderId="0" xfId="0" applyFont="1" applyAlignment="1">
      <alignment/>
    </xf>
    <xf numFmtId="0" fontId="6" fillId="0" borderId="0" xfId="0" applyFont="1" applyAlignment="1">
      <alignment vertical="top"/>
    </xf>
    <xf numFmtId="0" fontId="3" fillId="33" borderId="0" xfId="0" applyFont="1" applyFill="1" applyAlignment="1">
      <alignment wrapText="1"/>
    </xf>
    <xf numFmtId="0" fontId="1" fillId="33" borderId="0" xfId="0" applyFont="1" applyFill="1" applyAlignment="1">
      <alignment wrapText="1"/>
    </xf>
    <xf numFmtId="0" fontId="3" fillId="33" borderId="0" xfId="0" applyFont="1" applyFill="1" applyAlignment="1">
      <alignment horizontal="center" vertical="top" wrapText="1"/>
    </xf>
    <xf numFmtId="0" fontId="3" fillId="33" borderId="10" xfId="0" applyFont="1" applyFill="1" applyBorder="1" applyAlignment="1">
      <alignment horizontal="center" vertical="top" wrapText="1"/>
    </xf>
    <xf numFmtId="0" fontId="3" fillId="33" borderId="10" xfId="0" applyFont="1" applyFill="1" applyBorder="1" applyAlignment="1">
      <alignment horizontal="center" vertical="center" wrapText="1"/>
    </xf>
    <xf numFmtId="0" fontId="3" fillId="33" borderId="0" xfId="0" applyFont="1" applyFill="1" applyAlignment="1">
      <alignment vertical="top" wrapText="1"/>
    </xf>
    <xf numFmtId="49" fontId="3" fillId="33" borderId="10" xfId="0" applyNumberFormat="1" applyFont="1" applyFill="1" applyBorder="1" applyAlignment="1">
      <alignment horizontal="center" vertical="top" wrapText="1"/>
    </xf>
    <xf numFmtId="0" fontId="1" fillId="33" borderId="10" xfId="0" applyFont="1" applyFill="1" applyBorder="1" applyAlignment="1">
      <alignment horizontal="center" vertical="top" wrapText="1"/>
    </xf>
    <xf numFmtId="0" fontId="3" fillId="33" borderId="10" xfId="0" applyFont="1" applyFill="1" applyBorder="1" applyAlignment="1">
      <alignment horizontal="left" vertical="top" wrapText="1"/>
    </xf>
    <xf numFmtId="0" fontId="18" fillId="33" borderId="10" xfId="0" applyFont="1" applyFill="1" applyBorder="1" applyAlignment="1">
      <alignment horizontal="center" vertical="center" wrapText="1"/>
    </xf>
    <xf numFmtId="49" fontId="9" fillId="33" borderId="10" xfId="0" applyNumberFormat="1" applyFont="1" applyFill="1" applyBorder="1" applyAlignment="1">
      <alignment horizontal="center" vertical="top" wrapText="1"/>
    </xf>
    <xf numFmtId="0" fontId="9"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6" fillId="33" borderId="10" xfId="0" applyFont="1" applyFill="1" applyBorder="1" applyAlignment="1">
      <alignment horizontal="left" vertical="center" wrapText="1"/>
    </xf>
    <xf numFmtId="0" fontId="3" fillId="33" borderId="0" xfId="0" applyFont="1" applyFill="1" applyAlignment="1">
      <alignment vertical="center" wrapText="1"/>
    </xf>
    <xf numFmtId="49" fontId="1" fillId="33" borderId="10" xfId="0" applyNumberFormat="1" applyFont="1" applyFill="1" applyBorder="1" applyAlignment="1">
      <alignment horizontal="center" vertical="top" wrapText="1"/>
    </xf>
    <xf numFmtId="0" fontId="1" fillId="33" borderId="10" xfId="0" applyFont="1" applyFill="1" applyBorder="1" applyAlignment="1">
      <alignment horizontal="left" vertical="top" wrapText="1"/>
    </xf>
    <xf numFmtId="49" fontId="9" fillId="33" borderId="10" xfId="0" applyNumberFormat="1" applyFont="1" applyFill="1" applyBorder="1" applyAlignment="1">
      <alignment horizontal="center" vertical="center" wrapText="1"/>
    </xf>
    <xf numFmtId="0" fontId="1" fillId="33" borderId="14" xfId="0"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49" fontId="16" fillId="33" borderId="14"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49" fontId="19" fillId="0" borderId="35" xfId="0" applyNumberFormat="1" applyFont="1" applyFill="1" applyBorder="1" applyAlignment="1">
      <alignment horizontal="center" vertical="center" wrapText="1"/>
    </xf>
    <xf numFmtId="175" fontId="20" fillId="0" borderId="20" xfId="63" applyNumberFormat="1" applyFont="1" applyFill="1" applyBorder="1" applyAlignment="1">
      <alignment horizontal="center" vertical="center" wrapText="1"/>
    </xf>
    <xf numFmtId="175" fontId="20" fillId="0" borderId="14" xfId="63" applyNumberFormat="1" applyFont="1" applyFill="1" applyBorder="1" applyAlignment="1">
      <alignment horizontal="center" vertical="center" wrapText="1"/>
    </xf>
    <xf numFmtId="49" fontId="19" fillId="0" borderId="14" xfId="0" applyNumberFormat="1" applyFont="1" applyFill="1" applyBorder="1" applyAlignment="1">
      <alignment horizontal="center" vertical="center" wrapText="1"/>
    </xf>
    <xf numFmtId="0" fontId="2" fillId="0" borderId="0" xfId="0" applyFont="1" applyAlignment="1">
      <alignment/>
    </xf>
    <xf numFmtId="0" fontId="3" fillId="0" borderId="0" xfId="0" applyFont="1" applyAlignment="1">
      <alignment horizontal="left"/>
    </xf>
    <xf numFmtId="175" fontId="1" fillId="0" borderId="0" xfId="0" applyNumberFormat="1" applyFont="1" applyAlignment="1">
      <alignment/>
    </xf>
    <xf numFmtId="170" fontId="71" fillId="0" borderId="36" xfId="0" applyNumberFormat="1" applyFont="1" applyBorder="1" applyAlignment="1">
      <alignment horizontal="center"/>
    </xf>
    <xf numFmtId="0" fontId="1"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xf>
    <xf numFmtId="0" fontId="72" fillId="0" borderId="0" xfId="0" applyFont="1" applyBorder="1" applyAlignment="1">
      <alignment/>
    </xf>
    <xf numFmtId="0" fontId="3" fillId="0" borderId="37" xfId="0" applyFont="1" applyBorder="1" applyAlignment="1">
      <alignment/>
    </xf>
    <xf numFmtId="0" fontId="23" fillId="0" borderId="14" xfId="0" applyFont="1" applyFill="1" applyBorder="1" applyAlignment="1">
      <alignment horizontal="center" vertical="top"/>
    </xf>
    <xf numFmtId="0" fontId="23" fillId="0" borderId="38" xfId="0" applyFont="1" applyFill="1" applyBorder="1" applyAlignment="1">
      <alignment horizontal="center" vertical="top"/>
    </xf>
    <xf numFmtId="0" fontId="23" fillId="0" borderId="0" xfId="0" applyFont="1" applyFill="1" applyAlignment="1">
      <alignment vertical="top"/>
    </xf>
    <xf numFmtId="0" fontId="0" fillId="0" borderId="0" xfId="0" applyFont="1" applyFill="1" applyAlignment="1">
      <alignment/>
    </xf>
    <xf numFmtId="0" fontId="16" fillId="0" borderId="14" xfId="0"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NumberFormat="1" applyFont="1" applyFill="1" applyBorder="1" applyAlignment="1">
      <alignment horizontal="center" vertical="top" wrapText="1"/>
    </xf>
    <xf numFmtId="14" fontId="16" fillId="0" borderId="14" xfId="0" applyNumberFormat="1" applyFont="1" applyFill="1" applyBorder="1" applyAlignment="1">
      <alignment horizontal="center" vertical="center" wrapText="1"/>
    </xf>
    <xf numFmtId="175" fontId="23" fillId="0" borderId="14" xfId="63" applyNumberFormat="1" applyFont="1" applyFill="1" applyBorder="1" applyAlignment="1">
      <alignment horizontal="center" vertical="center" wrapText="1"/>
    </xf>
    <xf numFmtId="0" fontId="16" fillId="0" borderId="14" xfId="0" applyFont="1" applyFill="1" applyBorder="1" applyAlignment="1">
      <alignment horizontal="center" vertical="top" wrapText="1"/>
    </xf>
    <xf numFmtId="0" fontId="16" fillId="0" borderId="14" xfId="0" applyNumberFormat="1" applyFont="1" applyFill="1" applyBorder="1" applyAlignment="1">
      <alignment horizontal="center" vertical="center" wrapText="1"/>
    </xf>
    <xf numFmtId="175" fontId="23" fillId="0" borderId="0" xfId="63" applyNumberFormat="1" applyFont="1" applyFill="1" applyBorder="1" applyAlignment="1">
      <alignment horizontal="center" vertical="center" wrapText="1"/>
    </xf>
    <xf numFmtId="4" fontId="16" fillId="0" borderId="39" xfId="0" applyNumberFormat="1" applyFont="1" applyFill="1" applyBorder="1" applyAlignment="1">
      <alignment horizontal="center" vertical="center" wrapText="1"/>
    </xf>
    <xf numFmtId="4" fontId="0" fillId="0" borderId="0" xfId="0" applyNumberFormat="1" applyFont="1" applyFill="1" applyAlignment="1">
      <alignment/>
    </xf>
    <xf numFmtId="17" fontId="16" fillId="0" borderId="14"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xf>
    <xf numFmtId="0" fontId="16" fillId="0" borderId="38" xfId="0" applyNumberFormat="1" applyFont="1" applyFill="1" applyBorder="1" applyAlignment="1">
      <alignment horizontal="center" vertical="top" wrapText="1"/>
    </xf>
    <xf numFmtId="49" fontId="16" fillId="0" borderId="20"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wrapText="1"/>
    </xf>
    <xf numFmtId="0" fontId="16" fillId="0" borderId="14" xfId="0" applyFont="1" applyFill="1" applyBorder="1" applyAlignment="1">
      <alignment horizontal="center" wrapText="1"/>
    </xf>
    <xf numFmtId="0" fontId="16" fillId="0" borderId="14" xfId="0" applyNumberFormat="1" applyFont="1" applyFill="1" applyBorder="1" applyAlignment="1">
      <alignment horizontal="center" wrapText="1"/>
    </xf>
    <xf numFmtId="0" fontId="0" fillId="0" borderId="0" xfId="0" applyFont="1" applyFill="1" applyAlignment="1">
      <alignment/>
    </xf>
    <xf numFmtId="49" fontId="15" fillId="0" borderId="0" xfId="0" applyNumberFormat="1"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wrapText="1"/>
    </xf>
    <xf numFmtId="0" fontId="19" fillId="33" borderId="0" xfId="0" applyFont="1" applyFill="1" applyBorder="1" applyAlignment="1">
      <alignment vertical="top"/>
    </xf>
    <xf numFmtId="0" fontId="19" fillId="33" borderId="0" xfId="0" applyFont="1" applyFill="1" applyAlignment="1">
      <alignment vertical="top"/>
    </xf>
    <xf numFmtId="173" fontId="19" fillId="33" borderId="0" xfId="0" applyNumberFormat="1" applyFont="1" applyFill="1" applyAlignment="1">
      <alignment vertical="top"/>
    </xf>
    <xf numFmtId="175" fontId="20" fillId="0" borderId="25" xfId="63" applyNumberFormat="1" applyFont="1" applyFill="1" applyBorder="1" applyAlignment="1">
      <alignment horizontal="center" vertical="center" wrapText="1"/>
    </xf>
    <xf numFmtId="175" fontId="19" fillId="33" borderId="0" xfId="0" applyNumberFormat="1" applyFont="1" applyFill="1" applyAlignment="1">
      <alignment vertical="top"/>
    </xf>
    <xf numFmtId="175" fontId="20" fillId="0" borderId="10" xfId="63" applyNumberFormat="1" applyFont="1" applyFill="1" applyBorder="1" applyAlignment="1">
      <alignment horizontal="center" vertical="center" wrapText="1"/>
    </xf>
    <xf numFmtId="175" fontId="20" fillId="0" borderId="28" xfId="63" applyNumberFormat="1"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33" borderId="41" xfId="0" applyFont="1" applyFill="1" applyBorder="1" applyAlignment="1">
      <alignment horizontal="center" vertical="top"/>
    </xf>
    <xf numFmtId="175" fontId="11" fillId="0" borderId="25" xfId="0" applyNumberFormat="1" applyFont="1" applyFill="1" applyBorder="1" applyAlignment="1">
      <alignment horizontal="center" vertical="center" wrapText="1"/>
    </xf>
    <xf numFmtId="175" fontId="11" fillId="0" borderId="10" xfId="0" applyNumberFormat="1" applyFont="1" applyFill="1" applyBorder="1" applyAlignment="1">
      <alignment horizontal="center" vertical="center" wrapText="1"/>
    </xf>
    <xf numFmtId="175" fontId="11" fillId="0" borderId="10" xfId="0" applyNumberFormat="1" applyFont="1" applyFill="1" applyBorder="1" applyAlignment="1">
      <alignment horizontal="center" vertical="center"/>
    </xf>
    <xf numFmtId="175" fontId="11" fillId="0" borderId="28" xfId="0" applyNumberFormat="1" applyFont="1" applyFill="1" applyBorder="1" applyAlignment="1">
      <alignment horizontal="center" vertical="center" wrapText="1"/>
    </xf>
    <xf numFmtId="175" fontId="19" fillId="33" borderId="31" xfId="0" applyNumberFormat="1" applyFont="1" applyFill="1" applyBorder="1" applyAlignment="1">
      <alignment vertical="top"/>
    </xf>
    <xf numFmtId="175" fontId="19" fillId="33" borderId="10" xfId="0" applyNumberFormat="1" applyFont="1" applyFill="1" applyBorder="1" applyAlignment="1">
      <alignment vertical="top"/>
    </xf>
    <xf numFmtId="175" fontId="19" fillId="33" borderId="11" xfId="0" applyNumberFormat="1" applyFont="1" applyFill="1" applyBorder="1" applyAlignment="1">
      <alignment vertical="top"/>
    </xf>
    <xf numFmtId="175" fontId="19" fillId="33" borderId="25" xfId="0" applyNumberFormat="1" applyFont="1" applyFill="1" applyBorder="1" applyAlignment="1">
      <alignment vertical="top"/>
    </xf>
    <xf numFmtId="0" fontId="16" fillId="33" borderId="0" xfId="0" applyFont="1" applyFill="1" applyAlignment="1">
      <alignment vertical="top"/>
    </xf>
    <xf numFmtId="175" fontId="19" fillId="33" borderId="28" xfId="0" applyNumberFormat="1" applyFont="1" applyFill="1" applyBorder="1" applyAlignment="1">
      <alignment vertical="top"/>
    </xf>
    <xf numFmtId="0" fontId="0" fillId="33" borderId="0" xfId="0" applyFont="1" applyFill="1" applyAlignment="1">
      <alignment/>
    </xf>
    <xf numFmtId="168" fontId="3" fillId="0" borderId="0" xfId="0" applyNumberFormat="1" applyFont="1" applyFill="1" applyBorder="1" applyAlignment="1">
      <alignment vertical="top"/>
    </xf>
    <xf numFmtId="49" fontId="3" fillId="33" borderId="0" xfId="0" applyNumberFormat="1" applyFont="1" applyFill="1" applyAlignment="1">
      <alignment vertical="top" wrapText="1"/>
    </xf>
    <xf numFmtId="0" fontId="3" fillId="33" borderId="10" xfId="0" applyFont="1" applyFill="1" applyBorder="1" applyAlignment="1">
      <alignment vertical="top" wrapText="1"/>
    </xf>
    <xf numFmtId="0" fontId="3" fillId="33" borderId="42" xfId="0" applyFont="1" applyFill="1" applyBorder="1" applyAlignment="1">
      <alignment horizontal="center" vertical="top" wrapText="1"/>
    </xf>
    <xf numFmtId="0" fontId="3" fillId="33" borderId="42" xfId="0" applyFont="1" applyFill="1" applyBorder="1" applyAlignment="1">
      <alignment horizontal="center" vertical="center" wrapText="1"/>
    </xf>
    <xf numFmtId="0" fontId="1" fillId="33" borderId="42" xfId="0" applyFont="1" applyFill="1" applyBorder="1" applyAlignment="1">
      <alignment horizontal="center" vertical="top" wrapText="1"/>
    </xf>
    <xf numFmtId="49" fontId="1" fillId="33" borderId="42" xfId="0" applyNumberFormat="1" applyFont="1" applyFill="1" applyBorder="1" applyAlignment="1">
      <alignment horizontal="center" vertical="center" wrapText="1"/>
    </xf>
    <xf numFmtId="0" fontId="1" fillId="33" borderId="42" xfId="0" applyFont="1" applyFill="1" applyBorder="1" applyAlignment="1">
      <alignment horizontal="center" vertical="center" wrapText="1"/>
    </xf>
    <xf numFmtId="0" fontId="1" fillId="33" borderId="42" xfId="0" applyNumberFormat="1" applyFont="1" applyFill="1" applyBorder="1" applyAlignment="1">
      <alignment horizontal="center" vertical="center" wrapText="1"/>
    </xf>
    <xf numFmtId="0" fontId="1" fillId="33" borderId="42" xfId="0" applyFont="1" applyFill="1" applyBorder="1" applyAlignment="1">
      <alignment horizontal="center" wrapText="1"/>
    </xf>
    <xf numFmtId="0" fontId="3" fillId="33" borderId="10" xfId="0" applyFont="1" applyFill="1" applyBorder="1" applyAlignment="1">
      <alignment horizontal="right" wrapText="1"/>
    </xf>
    <xf numFmtId="0" fontId="3" fillId="33" borderId="10" xfId="0" applyFont="1" applyFill="1" applyBorder="1" applyAlignment="1">
      <alignment wrapText="1"/>
    </xf>
    <xf numFmtId="0" fontId="1" fillId="33" borderId="10" xfId="0" applyFont="1" applyFill="1" applyBorder="1" applyAlignment="1">
      <alignment horizontal="justify" vertical="center" wrapText="1"/>
    </xf>
    <xf numFmtId="0" fontId="1" fillId="33" borderId="10" xfId="0" applyFont="1" applyFill="1" applyBorder="1" applyAlignment="1">
      <alignment horizontal="left" vertical="center" wrapText="1"/>
    </xf>
    <xf numFmtId="0" fontId="1" fillId="33" borderId="10" xfId="0" applyFont="1" applyFill="1" applyBorder="1" applyAlignment="1">
      <alignment wrapText="1"/>
    </xf>
    <xf numFmtId="0" fontId="0" fillId="0" borderId="10" xfId="0" applyBorder="1" applyAlignment="1">
      <alignment/>
    </xf>
    <xf numFmtId="0" fontId="0" fillId="0" borderId="10" xfId="0" applyBorder="1" applyAlignment="1">
      <alignment vertical="center"/>
    </xf>
    <xf numFmtId="49" fontId="3" fillId="33"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18" fillId="33" borderId="10" xfId="0" applyFont="1" applyFill="1" applyBorder="1" applyAlignment="1">
      <alignment horizontal="center" vertical="top" wrapText="1"/>
    </xf>
    <xf numFmtId="0" fontId="18" fillId="33" borderId="10" xfId="0" applyFont="1" applyFill="1" applyBorder="1" applyAlignment="1">
      <alignment horizontal="left" vertical="top" wrapText="1"/>
    </xf>
    <xf numFmtId="17" fontId="3" fillId="33" borderId="10" xfId="0" applyNumberFormat="1" applyFont="1" applyFill="1" applyBorder="1" applyAlignment="1">
      <alignment horizontal="center" vertical="top" wrapText="1"/>
    </xf>
    <xf numFmtId="0" fontId="3" fillId="33" borderId="10" xfId="0" applyFont="1" applyFill="1" applyBorder="1" applyAlignment="1">
      <alignment horizontal="center" vertical="top" wrapText="1"/>
    </xf>
    <xf numFmtId="49" fontId="1" fillId="33" borderId="42" xfId="0" applyNumberFormat="1" applyFont="1" applyFill="1" applyBorder="1" applyAlignment="1">
      <alignment horizontal="center" vertical="center" wrapText="1"/>
    </xf>
    <xf numFmtId="0" fontId="1" fillId="33" borderId="10" xfId="0" applyFont="1" applyFill="1" applyBorder="1" applyAlignment="1">
      <alignment horizontal="left" vertical="center" wrapText="1"/>
    </xf>
    <xf numFmtId="172" fontId="11" fillId="33" borderId="31" xfId="0" applyNumberFormat="1" applyFont="1" applyFill="1" applyBorder="1" applyAlignment="1">
      <alignment horizontal="center" vertical="center" wrapText="1"/>
    </xf>
    <xf numFmtId="169" fontId="11" fillId="33" borderId="31" xfId="0" applyNumberFormat="1" applyFont="1" applyFill="1" applyBorder="1" applyAlignment="1">
      <alignment horizontal="center" vertical="center" wrapText="1"/>
    </xf>
    <xf numFmtId="172" fontId="5" fillId="33" borderId="10" xfId="0" applyNumberFormat="1"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horizontal="right"/>
    </xf>
    <xf numFmtId="49" fontId="5" fillId="33" borderId="0" xfId="0" applyNumberFormat="1" applyFont="1" applyFill="1" applyAlignment="1">
      <alignment/>
    </xf>
    <xf numFmtId="0" fontId="5" fillId="33" borderId="0" xfId="0" applyFont="1" applyFill="1" applyAlignment="1">
      <alignment horizontal="left"/>
    </xf>
    <xf numFmtId="49" fontId="5" fillId="33" borderId="0" xfId="0" applyNumberFormat="1" applyFont="1" applyFill="1" applyAlignment="1">
      <alignment horizontal="left"/>
    </xf>
    <xf numFmtId="0" fontId="5" fillId="33" borderId="0" xfId="0" applyFont="1" applyFill="1" applyBorder="1" applyAlignment="1">
      <alignment horizontal="left"/>
    </xf>
    <xf numFmtId="49" fontId="5" fillId="33" borderId="0" xfId="0" applyNumberFormat="1" applyFont="1" applyFill="1" applyBorder="1" applyAlignment="1">
      <alignment horizontal="left"/>
    </xf>
    <xf numFmtId="0" fontId="11" fillId="33" borderId="0" xfId="0" applyFont="1" applyFill="1" applyBorder="1" applyAlignment="1">
      <alignment horizontal="center" vertical="center" wrapText="1"/>
    </xf>
    <xf numFmtId="0" fontId="5" fillId="33" borderId="0" xfId="0" applyFont="1" applyFill="1" applyAlignment="1">
      <alignment horizontal="center" vertical="center" wrapText="1"/>
    </xf>
    <xf numFmtId="0" fontId="5" fillId="33" borderId="0" xfId="0" applyFont="1" applyFill="1" applyBorder="1" applyAlignment="1">
      <alignment vertical="center"/>
    </xf>
    <xf numFmtId="169" fontId="5" fillId="33" borderId="0" xfId="0" applyNumberFormat="1" applyFont="1" applyFill="1" applyAlignment="1">
      <alignment horizontal="center" vertical="center" wrapText="1"/>
    </xf>
    <xf numFmtId="169" fontId="11" fillId="33" borderId="0" xfId="0" applyNumberFormat="1" applyFont="1" applyFill="1" applyAlignment="1">
      <alignment horizontal="right" vertical="center"/>
    </xf>
    <xf numFmtId="170" fontId="11" fillId="33" borderId="0" xfId="0" applyNumberFormat="1" applyFont="1" applyFill="1" applyAlignment="1">
      <alignment horizontal="center" vertical="center" wrapText="1"/>
    </xf>
    <xf numFmtId="49" fontId="5" fillId="33" borderId="0" xfId="0" applyNumberFormat="1" applyFont="1" applyFill="1" applyAlignment="1">
      <alignment horizontal="center" vertical="center" wrapText="1"/>
    </xf>
    <xf numFmtId="171" fontId="5" fillId="33" borderId="0" xfId="0" applyNumberFormat="1" applyFont="1" applyFill="1" applyBorder="1" applyAlignment="1">
      <alignment vertical="center"/>
    </xf>
    <xf numFmtId="0" fontId="5" fillId="33" borderId="36" xfId="0" applyFont="1" applyFill="1" applyBorder="1" applyAlignment="1">
      <alignment vertical="center"/>
    </xf>
    <xf numFmtId="169" fontId="5" fillId="33" borderId="36" xfId="0" applyNumberFormat="1" applyFont="1" applyFill="1" applyBorder="1" applyAlignment="1">
      <alignment vertical="center"/>
    </xf>
    <xf numFmtId="0" fontId="5" fillId="33" borderId="36" xfId="0" applyFont="1" applyFill="1" applyBorder="1" applyAlignment="1">
      <alignment horizontal="center" vertical="center"/>
    </xf>
    <xf numFmtId="0" fontId="5" fillId="33" borderId="0" xfId="0" applyFont="1" applyFill="1" applyAlignment="1">
      <alignment vertical="center"/>
    </xf>
    <xf numFmtId="49" fontId="5" fillId="33" borderId="0" xfId="0" applyNumberFormat="1" applyFont="1" applyFill="1" applyAlignment="1">
      <alignment vertical="center"/>
    </xf>
    <xf numFmtId="171" fontId="5" fillId="33" borderId="0" xfId="0" applyNumberFormat="1" applyFont="1" applyFill="1" applyAlignment="1">
      <alignment vertical="center"/>
    </xf>
    <xf numFmtId="0" fontId="5" fillId="33" borderId="10" xfId="0" applyFont="1" applyFill="1" applyBorder="1" applyAlignment="1">
      <alignment horizontal="center" vertical="center" wrapText="1"/>
    </xf>
    <xf numFmtId="16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1" fontId="5"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5" fillId="33" borderId="0" xfId="0" applyNumberFormat="1" applyFont="1" applyFill="1" applyBorder="1" applyAlignment="1">
      <alignment vertical="center"/>
    </xf>
    <xf numFmtId="173" fontId="11" fillId="33" borderId="10" xfId="0" applyNumberFormat="1" applyFont="1" applyFill="1" applyBorder="1" applyAlignment="1">
      <alignment horizontal="center" vertical="center" wrapText="1"/>
    </xf>
    <xf numFmtId="169" fontId="11" fillId="33" borderId="10" xfId="0" applyNumberFormat="1" applyFont="1" applyFill="1" applyBorder="1" applyAlignment="1">
      <alignment horizontal="center" vertical="center" wrapText="1"/>
    </xf>
    <xf numFmtId="2" fontId="5" fillId="33" borderId="0" xfId="0" applyNumberFormat="1" applyFont="1" applyFill="1" applyBorder="1" applyAlignment="1">
      <alignment vertical="center"/>
    </xf>
    <xf numFmtId="172" fontId="11"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171" fontId="5" fillId="33" borderId="0" xfId="0" applyNumberFormat="1" applyFont="1" applyFill="1" applyBorder="1" applyAlignment="1">
      <alignment horizontal="center" vertical="center" wrapText="1"/>
    </xf>
    <xf numFmtId="49" fontId="5" fillId="33" borderId="0"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xf>
    <xf numFmtId="49" fontId="5" fillId="33" borderId="0" xfId="0" applyNumberFormat="1" applyFont="1" applyFill="1" applyBorder="1" applyAlignment="1">
      <alignment horizontal="center" vertical="center"/>
    </xf>
    <xf numFmtId="174" fontId="5" fillId="33" borderId="10" xfId="0" applyNumberFormat="1" applyFont="1" applyFill="1" applyBorder="1" applyAlignment="1">
      <alignment horizontal="center" vertical="center" wrapText="1"/>
    </xf>
    <xf numFmtId="172" fontId="13" fillId="33" borderId="10" xfId="0" applyNumberFormat="1" applyFont="1" applyFill="1" applyBorder="1" applyAlignment="1">
      <alignment horizontal="center" vertical="center" wrapText="1"/>
    </xf>
    <xf numFmtId="173" fontId="5" fillId="33" borderId="10" xfId="0" applyNumberFormat="1" applyFont="1" applyFill="1" applyBorder="1" applyAlignment="1">
      <alignment horizontal="center" vertical="center" wrapText="1"/>
    </xf>
    <xf numFmtId="168" fontId="5" fillId="33" borderId="10"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0" fontId="5" fillId="33" borderId="31" xfId="0" applyFont="1" applyFill="1" applyBorder="1" applyAlignment="1">
      <alignment horizontal="center" vertical="center" wrapText="1"/>
    </xf>
    <xf numFmtId="49" fontId="5" fillId="33" borderId="31" xfId="0" applyNumberFormat="1" applyFont="1" applyFill="1" applyBorder="1" applyAlignment="1">
      <alignment horizontal="center" vertical="center" wrapText="1"/>
    </xf>
    <xf numFmtId="172" fontId="5" fillId="33" borderId="10" xfId="0" applyNumberFormat="1" applyFont="1" applyFill="1" applyBorder="1" applyAlignment="1">
      <alignment horizontal="left" vertical="center" wrapText="1"/>
    </xf>
    <xf numFmtId="172" fontId="13" fillId="33" borderId="43" xfId="0" applyNumberFormat="1" applyFont="1" applyFill="1" applyBorder="1" applyAlignment="1">
      <alignment horizontal="center" vertical="center" wrapText="1"/>
    </xf>
    <xf numFmtId="172" fontId="13"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0" fontId="1" fillId="33" borderId="44" xfId="0" applyFont="1" applyFill="1" applyBorder="1" applyAlignment="1">
      <alignment horizontal="center" vertical="top"/>
    </xf>
    <xf numFmtId="0" fontId="1" fillId="33" borderId="0" xfId="0" applyFont="1" applyFill="1" applyAlignment="1">
      <alignment vertical="top"/>
    </xf>
    <xf numFmtId="174" fontId="9" fillId="33" borderId="10" xfId="0" applyNumberFormat="1" applyFont="1" applyFill="1" applyBorder="1" applyAlignment="1">
      <alignment horizontal="center" vertical="top" wrapText="1"/>
    </xf>
    <xf numFmtId="49" fontId="1" fillId="33" borderId="10" xfId="0" applyNumberFormat="1" applyFont="1" applyFill="1" applyBorder="1" applyAlignment="1">
      <alignment horizontal="center" vertical="center" wrapText="1"/>
    </xf>
    <xf numFmtId="0" fontId="1" fillId="33" borderId="0" xfId="0" applyFont="1" applyFill="1" applyAlignment="1">
      <alignment/>
    </xf>
    <xf numFmtId="174" fontId="8" fillId="33" borderId="10" xfId="0" applyNumberFormat="1" applyFont="1" applyFill="1" applyBorder="1" applyAlignment="1">
      <alignment horizontal="center" vertical="top" wrapText="1"/>
    </xf>
    <xf numFmtId="49" fontId="16" fillId="33" borderId="45" xfId="0" applyNumberFormat="1" applyFont="1" applyFill="1" applyBorder="1" applyAlignment="1">
      <alignment horizontal="center" vertical="center" wrapText="1"/>
    </xf>
    <xf numFmtId="174" fontId="1" fillId="33" borderId="10" xfId="0" applyNumberFormat="1" applyFont="1" applyFill="1" applyBorder="1" applyAlignment="1">
      <alignment horizontal="center" vertical="top" wrapText="1"/>
    </xf>
    <xf numFmtId="174" fontId="6" fillId="33" borderId="10" xfId="0" applyNumberFormat="1" applyFont="1" applyFill="1" applyBorder="1" applyAlignment="1">
      <alignment horizontal="center" vertical="top" wrapText="1"/>
    </xf>
    <xf numFmtId="49" fontId="16" fillId="33" borderId="45" xfId="0" applyNumberFormat="1" applyFont="1" applyFill="1" applyBorder="1" applyAlignment="1" applyProtection="1">
      <alignment horizontal="center" vertical="center" wrapText="1"/>
      <protection locked="0"/>
    </xf>
    <xf numFmtId="0" fontId="16" fillId="33" borderId="34" xfId="0" applyFont="1" applyFill="1" applyBorder="1" applyAlignment="1" applyProtection="1">
      <alignment horizontal="left" vertical="top" wrapText="1"/>
      <protection locked="0"/>
    </xf>
    <xf numFmtId="174" fontId="1" fillId="33" borderId="10" xfId="0" applyNumberFormat="1" applyFont="1" applyFill="1" applyBorder="1" applyAlignment="1" applyProtection="1">
      <alignment horizontal="center"/>
      <protection locked="0"/>
    </xf>
    <xf numFmtId="49" fontId="16" fillId="33" borderId="22" xfId="0" applyNumberFormat="1" applyFont="1" applyFill="1" applyBorder="1" applyAlignment="1" applyProtection="1">
      <alignment horizontal="center" vertical="top" wrapText="1"/>
      <protection locked="0"/>
    </xf>
    <xf numFmtId="0" fontId="17" fillId="33" borderId="46" xfId="0" applyFont="1" applyFill="1" applyBorder="1" applyAlignment="1" applyProtection="1">
      <alignment horizontal="left" vertical="top" wrapText="1"/>
      <protection locked="0"/>
    </xf>
    <xf numFmtId="0" fontId="1" fillId="33" borderId="10" xfId="0" applyFont="1" applyFill="1" applyBorder="1" applyAlignment="1">
      <alignment horizontal="center" vertical="center"/>
    </xf>
    <xf numFmtId="17" fontId="1" fillId="33" borderId="10" xfId="0" applyNumberFormat="1" applyFont="1" applyFill="1" applyBorder="1" applyAlignment="1">
      <alignment horizontal="center" vertical="center"/>
    </xf>
    <xf numFmtId="49" fontId="16" fillId="33" borderId="22" xfId="0" applyNumberFormat="1" applyFont="1" applyFill="1" applyBorder="1" applyAlignment="1">
      <alignment horizontal="center" vertical="top" wrapText="1"/>
    </xf>
    <xf numFmtId="0" fontId="17" fillId="33" borderId="46" xfId="0" applyFont="1" applyFill="1" applyBorder="1" applyAlignment="1">
      <alignment horizontal="left" vertical="top" wrapText="1"/>
    </xf>
    <xf numFmtId="43" fontId="5" fillId="33" borderId="0" xfId="63" applyNumberFormat="1" applyFont="1" applyFill="1" applyAlignment="1">
      <alignment vertical="center"/>
    </xf>
    <xf numFmtId="173" fontId="11" fillId="33" borderId="10" xfId="0" applyNumberFormat="1" applyFont="1" applyFill="1" applyBorder="1" applyAlignment="1">
      <alignment horizontal="center" vertical="center"/>
    </xf>
    <xf numFmtId="173" fontId="11" fillId="33" borderId="10" xfId="63" applyNumberFormat="1" applyFont="1" applyFill="1" applyBorder="1" applyAlignment="1">
      <alignment horizontal="center" vertical="center" wrapText="1"/>
    </xf>
    <xf numFmtId="49" fontId="5" fillId="33" borderId="44" xfId="0" applyNumberFormat="1" applyFont="1" applyFill="1" applyBorder="1" applyAlignment="1">
      <alignment horizontal="center" vertical="center" wrapText="1"/>
    </xf>
    <xf numFmtId="0" fontId="14" fillId="33" borderId="0" xfId="0" applyFont="1" applyFill="1" applyAlignment="1">
      <alignment vertical="center"/>
    </xf>
    <xf numFmtId="49" fontId="14" fillId="33" borderId="0" xfId="0" applyNumberFormat="1" applyFont="1" applyFill="1" applyAlignment="1">
      <alignment vertical="center"/>
    </xf>
    <xf numFmtId="173" fontId="5" fillId="33" borderId="10" xfId="0" applyNumberFormat="1" applyFont="1" applyFill="1" applyBorder="1" applyAlignment="1">
      <alignment horizontal="center" vertical="center"/>
    </xf>
    <xf numFmtId="173" fontId="5" fillId="33" borderId="10" xfId="63" applyNumberFormat="1" applyFont="1" applyFill="1" applyBorder="1" applyAlignment="1">
      <alignment horizontal="center" vertical="center" wrapText="1"/>
    </xf>
    <xf numFmtId="175" fontId="5" fillId="33" borderId="10" xfId="64" applyNumberFormat="1" applyFont="1" applyFill="1" applyBorder="1" applyAlignment="1">
      <alignment horizontal="center" vertical="center" wrapText="1"/>
    </xf>
    <xf numFmtId="169" fontId="5" fillId="33" borderId="0" xfId="0" applyNumberFormat="1" applyFont="1" applyFill="1" applyAlignment="1">
      <alignment vertical="center"/>
    </xf>
    <xf numFmtId="0" fontId="5" fillId="33" borderId="0" xfId="0" applyFont="1" applyFill="1" applyAlignment="1">
      <alignment horizontal="center" vertical="center"/>
    </xf>
    <xf numFmtId="49" fontId="3" fillId="0" borderId="10" xfId="0" applyNumberFormat="1" applyFont="1" applyBorder="1" applyAlignment="1">
      <alignment horizontal="center" vertical="top" wrapText="1"/>
    </xf>
    <xf numFmtId="0" fontId="1" fillId="0" borderId="10" xfId="0" applyFont="1" applyBorder="1" applyAlignment="1">
      <alignment/>
    </xf>
    <xf numFmtId="49" fontId="6" fillId="0" borderId="10" xfId="0" applyNumberFormat="1" applyFont="1" applyBorder="1" applyAlignment="1">
      <alignment horizontal="center" vertical="top"/>
    </xf>
    <xf numFmtId="0" fontId="1" fillId="0" borderId="10" xfId="0" applyFont="1" applyBorder="1" applyAlignment="1">
      <alignment horizontal="center" vertical="top" wrapText="1"/>
    </xf>
    <xf numFmtId="49" fontId="6" fillId="0" borderId="10" xfId="0" applyNumberFormat="1" applyFont="1" applyBorder="1" applyAlignment="1">
      <alignment horizontal="center" vertical="top" wrapText="1"/>
    </xf>
    <xf numFmtId="0" fontId="18" fillId="0" borderId="10" xfId="0" applyFont="1" applyBorder="1" applyAlignment="1">
      <alignment horizontal="left" vertical="top" wrapText="1"/>
    </xf>
    <xf numFmtId="0" fontId="8" fillId="33" borderId="10" xfId="0" applyFont="1" applyFill="1" applyBorder="1" applyAlignment="1">
      <alignment horizontal="left" vertical="center" wrapText="1"/>
    </xf>
    <xf numFmtId="172" fontId="13" fillId="33" borderId="42" xfId="0" applyNumberFormat="1" applyFont="1" applyFill="1" applyBorder="1" applyAlignment="1">
      <alignment horizontal="center" vertical="center" wrapText="1"/>
    </xf>
    <xf numFmtId="172" fontId="13" fillId="33" borderId="47" xfId="0" applyNumberFormat="1" applyFont="1" applyFill="1" applyBorder="1" applyAlignment="1">
      <alignment horizontal="center" vertical="center" wrapText="1"/>
    </xf>
    <xf numFmtId="172" fontId="13" fillId="33" borderId="12" xfId="0" applyNumberFormat="1" applyFont="1" applyFill="1" applyBorder="1" applyAlignment="1">
      <alignment horizontal="center" vertical="center" wrapText="1"/>
    </xf>
    <xf numFmtId="172" fontId="13" fillId="33" borderId="10" xfId="0" applyNumberFormat="1" applyFont="1" applyFill="1" applyBorder="1" applyAlignment="1">
      <alignment horizontal="center" vertical="center" wrapText="1"/>
    </xf>
    <xf numFmtId="0" fontId="1" fillId="33" borderId="11" xfId="0" applyFont="1" applyFill="1" applyBorder="1" applyAlignment="1">
      <alignment horizontal="center" vertical="center"/>
    </xf>
    <xf numFmtId="0" fontId="1" fillId="33" borderId="44" xfId="0" applyFont="1" applyFill="1" applyBorder="1" applyAlignment="1">
      <alignment horizontal="center" vertical="center"/>
    </xf>
    <xf numFmtId="0" fontId="1" fillId="33" borderId="31" xfId="0" applyFont="1" applyFill="1" applyBorder="1" applyAlignment="1">
      <alignment horizontal="center" vertical="center"/>
    </xf>
    <xf numFmtId="49" fontId="15" fillId="33" borderId="48" xfId="0" applyNumberFormat="1" applyFont="1" applyFill="1" applyBorder="1" applyAlignment="1">
      <alignment horizontal="left" vertical="top" wrapText="1"/>
    </xf>
    <xf numFmtId="49" fontId="15" fillId="33" borderId="49" xfId="0" applyNumberFormat="1" applyFont="1" applyFill="1" applyBorder="1" applyAlignment="1">
      <alignment horizontal="left" vertical="top" wrapText="1"/>
    </xf>
    <xf numFmtId="49" fontId="15" fillId="33" borderId="50" xfId="0" applyNumberFormat="1" applyFont="1" applyFill="1" applyBorder="1" applyAlignment="1">
      <alignment horizontal="left" vertical="top" wrapText="1"/>
    </xf>
    <xf numFmtId="49" fontId="15" fillId="33" borderId="51" xfId="0" applyNumberFormat="1" applyFont="1" applyFill="1" applyBorder="1" applyAlignment="1">
      <alignment horizontal="left" vertical="top" wrapText="1"/>
    </xf>
    <xf numFmtId="49" fontId="15" fillId="33" borderId="52" xfId="0" applyNumberFormat="1" applyFont="1" applyFill="1" applyBorder="1" applyAlignment="1">
      <alignment horizontal="left" vertical="top" wrapText="1"/>
    </xf>
    <xf numFmtId="49" fontId="1" fillId="33" borderId="11" xfId="0" applyNumberFormat="1" applyFont="1" applyFill="1" applyBorder="1" applyAlignment="1">
      <alignment horizontal="center" vertical="center" wrapText="1" shrinkToFit="1"/>
    </xf>
    <xf numFmtId="49" fontId="1" fillId="33" borderId="44" xfId="0" applyNumberFormat="1" applyFont="1" applyFill="1" applyBorder="1" applyAlignment="1">
      <alignment horizontal="center" vertical="center" wrapText="1" shrinkToFit="1"/>
    </xf>
    <xf numFmtId="49" fontId="1" fillId="33" borderId="31" xfId="0" applyNumberFormat="1" applyFont="1" applyFill="1" applyBorder="1" applyAlignment="1">
      <alignment horizontal="center" vertical="center" wrapText="1" shrinkToFit="1"/>
    </xf>
    <xf numFmtId="17" fontId="1" fillId="33" borderId="11" xfId="0" applyNumberFormat="1" applyFont="1" applyFill="1" applyBorder="1" applyAlignment="1">
      <alignment horizontal="center" vertical="center"/>
    </xf>
    <xf numFmtId="49" fontId="1" fillId="33" borderId="11" xfId="0" applyNumberFormat="1" applyFont="1" applyFill="1" applyBorder="1" applyAlignment="1">
      <alignment horizontal="center" vertical="center" wrapText="1"/>
    </xf>
    <xf numFmtId="49" fontId="1" fillId="33" borderId="44" xfId="0" applyNumberFormat="1" applyFont="1" applyFill="1" applyBorder="1" applyAlignment="1">
      <alignment horizontal="center" vertical="center" wrapText="1"/>
    </xf>
    <xf numFmtId="49" fontId="1" fillId="33" borderId="31" xfId="0" applyNumberFormat="1" applyFont="1" applyFill="1" applyBorder="1" applyAlignment="1">
      <alignment horizontal="center" vertical="center" wrapText="1"/>
    </xf>
    <xf numFmtId="168" fontId="1" fillId="33" borderId="11" xfId="0" applyNumberFormat="1" applyFont="1" applyFill="1" applyBorder="1" applyAlignment="1">
      <alignment horizontal="center" vertical="center"/>
    </xf>
    <xf numFmtId="168" fontId="1" fillId="33" borderId="44" xfId="0" applyNumberFormat="1" applyFont="1" applyFill="1" applyBorder="1" applyAlignment="1">
      <alignment horizontal="center" vertical="center"/>
    </xf>
    <xf numFmtId="168" fontId="1" fillId="33" borderId="31" xfId="0" applyNumberFormat="1" applyFont="1" applyFill="1" applyBorder="1" applyAlignment="1">
      <alignment horizontal="center" vertical="center"/>
    </xf>
    <xf numFmtId="0" fontId="1" fillId="33" borderId="11" xfId="0" applyFont="1" applyFill="1" applyBorder="1" applyAlignment="1">
      <alignment horizontal="center" vertical="center" wrapText="1"/>
    </xf>
    <xf numFmtId="49" fontId="15" fillId="33" borderId="51" xfId="0" applyNumberFormat="1" applyFont="1" applyFill="1" applyBorder="1" applyAlignment="1" applyProtection="1">
      <alignment horizontal="left" vertical="top" wrapText="1"/>
      <protection locked="0"/>
    </xf>
    <xf numFmtId="49" fontId="15" fillId="33" borderId="53" xfId="0" applyNumberFormat="1" applyFont="1" applyFill="1" applyBorder="1" applyAlignment="1" applyProtection="1">
      <alignment horizontal="left" vertical="top" wrapText="1"/>
      <protection locked="0"/>
    </xf>
    <xf numFmtId="0" fontId="1" fillId="33" borderId="44" xfId="0" applyFont="1" applyFill="1" applyBorder="1" applyAlignment="1">
      <alignment horizontal="center" vertical="center" wrapText="1"/>
    </xf>
    <xf numFmtId="0" fontId="1" fillId="33" borderId="31" xfId="0" applyFont="1" applyFill="1" applyBorder="1" applyAlignment="1">
      <alignment horizontal="center" vertical="center" wrapText="1"/>
    </xf>
    <xf numFmtId="49" fontId="15" fillId="33" borderId="42" xfId="0" applyNumberFormat="1" applyFont="1" applyFill="1" applyBorder="1" applyAlignment="1">
      <alignment horizontal="left" vertical="top" wrapText="1"/>
    </xf>
    <xf numFmtId="49" fontId="15" fillId="33" borderId="12" xfId="0" applyNumberFormat="1" applyFont="1" applyFill="1" applyBorder="1" applyAlignment="1">
      <alignment horizontal="left" vertical="top" wrapText="1"/>
    </xf>
    <xf numFmtId="49" fontId="15" fillId="33" borderId="48" xfId="0" applyNumberFormat="1" applyFont="1" applyFill="1" applyBorder="1" applyAlignment="1" applyProtection="1">
      <alignment horizontal="left" vertical="top" wrapText="1"/>
      <protection locked="0"/>
    </xf>
    <xf numFmtId="49" fontId="15" fillId="33" borderId="49" xfId="0" applyNumberFormat="1" applyFont="1" applyFill="1" applyBorder="1" applyAlignment="1" applyProtection="1">
      <alignment horizontal="left" vertical="top" wrapText="1"/>
      <protection locked="0"/>
    </xf>
    <xf numFmtId="49" fontId="15" fillId="33" borderId="50" xfId="0" applyNumberFormat="1" applyFont="1" applyFill="1" applyBorder="1" applyAlignment="1" applyProtection="1">
      <alignment horizontal="left" vertical="top" wrapText="1"/>
      <protection locked="0"/>
    </xf>
    <xf numFmtId="49" fontId="15" fillId="33" borderId="52" xfId="0" applyNumberFormat="1" applyFont="1" applyFill="1" applyBorder="1" applyAlignment="1" applyProtection="1">
      <alignment horizontal="left" vertical="top" wrapText="1"/>
      <protection locked="0"/>
    </xf>
    <xf numFmtId="17" fontId="1" fillId="33" borderId="44" xfId="0" applyNumberFormat="1" applyFont="1" applyFill="1" applyBorder="1" applyAlignment="1">
      <alignment horizontal="center" vertical="center"/>
    </xf>
    <xf numFmtId="17" fontId="1" fillId="33" borderId="31" xfId="0" applyNumberFormat="1" applyFont="1" applyFill="1" applyBorder="1" applyAlignment="1">
      <alignment horizontal="center" vertical="center"/>
    </xf>
    <xf numFmtId="17" fontId="1" fillId="33" borderId="11" xfId="0" applyNumberFormat="1" applyFont="1" applyFill="1" applyBorder="1" applyAlignment="1">
      <alignment horizontal="center" vertical="center" wrapText="1"/>
    </xf>
    <xf numFmtId="0" fontId="1" fillId="33" borderId="44" xfId="0" applyNumberFormat="1" applyFont="1" applyFill="1" applyBorder="1" applyAlignment="1">
      <alignment horizontal="center" vertical="center" wrapText="1"/>
    </xf>
    <xf numFmtId="0" fontId="1" fillId="33" borderId="31"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174" fontId="1" fillId="33" borderId="11" xfId="0" applyNumberFormat="1" applyFont="1" applyFill="1" applyBorder="1" applyAlignment="1">
      <alignment horizontal="center" vertical="top" wrapText="1"/>
    </xf>
    <xf numFmtId="174" fontId="1" fillId="33" borderId="31" xfId="0" applyNumberFormat="1" applyFont="1" applyFill="1" applyBorder="1" applyAlignment="1">
      <alignment horizontal="center" vertical="top" wrapText="1"/>
    </xf>
    <xf numFmtId="0" fontId="9" fillId="33" borderId="43" xfId="0" applyFont="1" applyFill="1" applyBorder="1" applyAlignment="1">
      <alignment horizontal="center" vertical="top"/>
    </xf>
    <xf numFmtId="0" fontId="1" fillId="33" borderId="0" xfId="0" applyFont="1" applyFill="1" applyBorder="1" applyAlignment="1">
      <alignment horizontal="center" vertical="top"/>
    </xf>
    <xf numFmtId="49" fontId="1" fillId="33" borderId="10" xfId="0" applyNumberFormat="1" applyFont="1" applyFill="1" applyBorder="1" applyAlignment="1">
      <alignment horizontal="center" vertical="center" wrapText="1"/>
    </xf>
    <xf numFmtId="17"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168" fontId="1" fillId="33" borderId="10"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center"/>
    </xf>
    <xf numFmtId="0" fontId="1" fillId="33" borderId="44" xfId="0" applyNumberFormat="1" applyFont="1" applyFill="1" applyBorder="1" applyAlignment="1">
      <alignment horizontal="center" vertical="center"/>
    </xf>
    <xf numFmtId="0" fontId="1" fillId="33" borderId="31" xfId="0" applyNumberFormat="1" applyFont="1" applyFill="1" applyBorder="1" applyAlignment="1">
      <alignment horizontal="center" vertical="center"/>
    </xf>
    <xf numFmtId="49" fontId="15" fillId="33" borderId="53" xfId="0" applyNumberFormat="1" applyFont="1" applyFill="1" applyBorder="1" applyAlignment="1">
      <alignment horizontal="left" vertical="top" wrapText="1"/>
    </xf>
    <xf numFmtId="49" fontId="15" fillId="33" borderId="54" xfId="0" applyNumberFormat="1" applyFont="1" applyFill="1" applyBorder="1" applyAlignment="1">
      <alignment horizontal="left" vertical="top" wrapText="1"/>
    </xf>
    <xf numFmtId="49" fontId="15" fillId="33" borderId="55" xfId="0" applyNumberFormat="1" applyFont="1" applyFill="1" applyBorder="1" applyAlignment="1">
      <alignment horizontal="left" vertical="top" wrapText="1"/>
    </xf>
    <xf numFmtId="49" fontId="15" fillId="33" borderId="56" xfId="0" applyNumberFormat="1" applyFont="1" applyFill="1" applyBorder="1" applyAlignment="1">
      <alignment horizontal="left" vertical="top" wrapText="1"/>
    </xf>
    <xf numFmtId="49" fontId="15" fillId="33" borderId="57" xfId="0" applyNumberFormat="1" applyFont="1" applyFill="1" applyBorder="1" applyAlignment="1">
      <alignment horizontal="left" vertical="top" wrapText="1"/>
    </xf>
    <xf numFmtId="172" fontId="12" fillId="33" borderId="10" xfId="0" applyNumberFormat="1" applyFont="1" applyFill="1" applyBorder="1" applyAlignment="1">
      <alignment horizontal="center" vertical="center" wrapText="1"/>
    </xf>
    <xf numFmtId="172" fontId="5" fillId="33" borderId="10" xfId="0" applyNumberFormat="1" applyFont="1" applyFill="1" applyBorder="1" applyAlignment="1">
      <alignment horizontal="center" vertical="center" wrapText="1"/>
    </xf>
    <xf numFmtId="172" fontId="11" fillId="33" borderId="10" xfId="0" applyNumberFormat="1" applyFont="1" applyFill="1" applyBorder="1" applyAlignment="1">
      <alignment horizontal="center" vertical="center" wrapText="1"/>
    </xf>
    <xf numFmtId="172" fontId="12" fillId="33" borderId="42" xfId="0" applyNumberFormat="1" applyFont="1" applyFill="1" applyBorder="1" applyAlignment="1">
      <alignment horizontal="center" vertical="center" wrapText="1"/>
    </xf>
    <xf numFmtId="172" fontId="12" fillId="33" borderId="47" xfId="0" applyNumberFormat="1" applyFont="1" applyFill="1" applyBorder="1" applyAlignment="1">
      <alignment horizontal="center" vertical="center" wrapText="1"/>
    </xf>
    <xf numFmtId="172" fontId="12" fillId="33" borderId="12" xfId="0" applyNumberFormat="1" applyFont="1" applyFill="1" applyBorder="1" applyAlignment="1">
      <alignment horizontal="center" vertical="center" wrapText="1"/>
    </xf>
    <xf numFmtId="172" fontId="12" fillId="33" borderId="58" xfId="0" applyNumberFormat="1" applyFont="1" applyFill="1" applyBorder="1" applyAlignment="1">
      <alignment horizontal="center" vertical="center" wrapText="1"/>
    </xf>
    <xf numFmtId="172" fontId="12" fillId="33" borderId="59" xfId="0" applyNumberFormat="1" applyFont="1" applyFill="1" applyBorder="1" applyAlignment="1">
      <alignment horizontal="center" vertical="center" wrapText="1"/>
    </xf>
    <xf numFmtId="172" fontId="12" fillId="33" borderId="60" xfId="0" applyNumberFormat="1" applyFont="1" applyFill="1" applyBorder="1" applyAlignment="1">
      <alignment horizontal="center" vertical="center" wrapText="1"/>
    </xf>
    <xf numFmtId="172" fontId="12" fillId="33" borderId="61" xfId="0" applyNumberFormat="1" applyFont="1" applyFill="1" applyBorder="1" applyAlignment="1">
      <alignment horizontal="center" vertical="center" wrapText="1"/>
    </xf>
    <xf numFmtId="172" fontId="5" fillId="33" borderId="11" xfId="0" applyNumberFormat="1" applyFont="1" applyFill="1" applyBorder="1" applyAlignment="1">
      <alignment horizontal="center" vertical="center" wrapText="1"/>
    </xf>
    <xf numFmtId="172" fontId="5" fillId="33" borderId="31" xfId="0" applyNumberFormat="1" applyFont="1" applyFill="1" applyBorder="1" applyAlignment="1">
      <alignment horizontal="center" vertical="center" wrapText="1"/>
    </xf>
    <xf numFmtId="169" fontId="5" fillId="33" borderId="11" xfId="0" applyNumberFormat="1" applyFont="1" applyFill="1" applyBorder="1" applyAlignment="1">
      <alignment horizontal="center" vertical="center" wrapText="1"/>
    </xf>
    <xf numFmtId="169" fontId="5" fillId="33" borderId="31" xfId="0" applyNumberFormat="1" applyFont="1" applyFill="1" applyBorder="1" applyAlignment="1">
      <alignment horizontal="center" vertical="center" wrapText="1"/>
    </xf>
    <xf numFmtId="0" fontId="5" fillId="33" borderId="0" xfId="0" applyFont="1" applyFill="1" applyAlignment="1">
      <alignment horizontal="center"/>
    </xf>
    <xf numFmtId="0" fontId="11" fillId="33" borderId="36" xfId="0" applyFont="1" applyFill="1" applyBorder="1" applyAlignment="1">
      <alignment horizontal="left"/>
    </xf>
    <xf numFmtId="0" fontId="5" fillId="33" borderId="0" xfId="0" applyFont="1" applyFill="1" applyAlignment="1">
      <alignment horizontal="right"/>
    </xf>
    <xf numFmtId="49" fontId="5" fillId="33" borderId="10" xfId="0" applyNumberFormat="1" applyFont="1" applyFill="1" applyBorder="1" applyAlignment="1">
      <alignment horizontal="center" vertical="center" wrapText="1"/>
    </xf>
    <xf numFmtId="172" fontId="12" fillId="33" borderId="10" xfId="0" applyNumberFormat="1" applyFont="1" applyFill="1" applyBorder="1" applyAlignment="1">
      <alignment horizontal="left" vertical="center" wrapText="1"/>
    </xf>
    <xf numFmtId="49" fontId="5" fillId="33" borderId="44" xfId="0" applyNumberFormat="1" applyFont="1" applyFill="1" applyBorder="1" applyAlignment="1">
      <alignment horizontal="center" vertical="center"/>
    </xf>
    <xf numFmtId="49" fontId="5" fillId="33" borderId="31" xfId="0" applyNumberFormat="1" applyFont="1" applyFill="1" applyBorder="1" applyAlignment="1">
      <alignment horizontal="center" vertical="center"/>
    </xf>
    <xf numFmtId="0" fontId="5" fillId="33" borderId="0" xfId="0" applyFont="1" applyFill="1" applyAlignment="1">
      <alignment horizontal="center" wrapText="1"/>
    </xf>
    <xf numFmtId="0" fontId="5" fillId="33" borderId="10" xfId="0" applyFont="1" applyFill="1" applyBorder="1" applyAlignment="1">
      <alignment horizontal="center" vertical="center" wrapText="1"/>
    </xf>
    <xf numFmtId="172" fontId="11" fillId="33" borderId="42" xfId="0" applyNumberFormat="1" applyFont="1" applyFill="1" applyBorder="1" applyAlignment="1">
      <alignment horizontal="center" vertical="center" wrapText="1"/>
    </xf>
    <xf numFmtId="172" fontId="11" fillId="33" borderId="47" xfId="0" applyNumberFormat="1" applyFont="1" applyFill="1" applyBorder="1" applyAlignment="1">
      <alignment horizontal="center" vertical="center" wrapText="1"/>
    </xf>
    <xf numFmtId="172" fontId="11" fillId="33" borderId="12" xfId="0" applyNumberFormat="1" applyFont="1" applyFill="1" applyBorder="1" applyAlignment="1">
      <alignment horizontal="center" vertical="center" wrapText="1"/>
    </xf>
    <xf numFmtId="172" fontId="12" fillId="33" borderId="31" xfId="0" applyNumberFormat="1" applyFont="1" applyFill="1" applyBorder="1" applyAlignment="1">
      <alignment horizontal="left" vertical="center" wrapText="1"/>
    </xf>
    <xf numFmtId="0" fontId="5" fillId="33" borderId="44" xfId="0" applyFont="1" applyFill="1" applyBorder="1" applyAlignment="1">
      <alignment horizontal="center" vertical="center" wrapText="1"/>
    </xf>
    <xf numFmtId="0" fontId="5" fillId="33" borderId="31" xfId="0" applyFont="1" applyFill="1" applyBorder="1" applyAlignment="1">
      <alignment horizontal="center" vertical="center" wrapText="1"/>
    </xf>
    <xf numFmtId="49" fontId="5" fillId="33" borderId="44" xfId="0" applyNumberFormat="1" applyFont="1" applyFill="1" applyBorder="1" applyAlignment="1">
      <alignment horizontal="center" vertical="center" wrapText="1"/>
    </xf>
    <xf numFmtId="49" fontId="5" fillId="33" borderId="31" xfId="0" applyNumberFormat="1"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11" xfId="0" applyFont="1" applyFill="1" applyBorder="1" applyAlignment="1">
      <alignment horizontal="center" vertical="center" wrapText="1"/>
    </xf>
    <xf numFmtId="49" fontId="5" fillId="33" borderId="11"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xf>
    <xf numFmtId="171" fontId="5" fillId="33" borderId="0" xfId="0" applyNumberFormat="1" applyFont="1" applyFill="1" applyBorder="1" applyAlignment="1">
      <alignment horizontal="center" vertical="center" wrapText="1"/>
    </xf>
    <xf numFmtId="49" fontId="5" fillId="33" borderId="0" xfId="0" applyNumberFormat="1" applyFont="1" applyFill="1" applyBorder="1" applyAlignment="1">
      <alignment horizontal="center" vertical="center"/>
    </xf>
    <xf numFmtId="49" fontId="5" fillId="33" borderId="0"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xf>
    <xf numFmtId="171" fontId="5" fillId="33" borderId="43" xfId="0" applyNumberFormat="1" applyFont="1" applyFill="1" applyBorder="1" applyAlignment="1">
      <alignment horizontal="center" vertical="center" wrapText="1"/>
    </xf>
    <xf numFmtId="0" fontId="5" fillId="33" borderId="0" xfId="0" applyFont="1" applyFill="1" applyBorder="1" applyAlignment="1">
      <alignment vertical="center"/>
    </xf>
    <xf numFmtId="172" fontId="5" fillId="33" borderId="42" xfId="0" applyNumberFormat="1" applyFont="1" applyFill="1" applyBorder="1" applyAlignment="1">
      <alignment horizontal="center" vertical="top" wrapText="1"/>
    </xf>
    <xf numFmtId="172" fontId="5" fillId="33" borderId="47" xfId="0" applyNumberFormat="1" applyFont="1" applyFill="1" applyBorder="1" applyAlignment="1">
      <alignment horizontal="center" vertical="top" wrapText="1"/>
    </xf>
    <xf numFmtId="172" fontId="5" fillId="33" borderId="12" xfId="0" applyNumberFormat="1" applyFont="1" applyFill="1" applyBorder="1" applyAlignment="1">
      <alignment horizontal="center" vertical="top" wrapText="1"/>
    </xf>
    <xf numFmtId="169" fontId="5" fillId="33" borderId="10" xfId="0" applyNumberFormat="1" applyFont="1" applyFill="1" applyBorder="1" applyAlignment="1">
      <alignment horizontal="center" vertical="center" wrapText="1"/>
    </xf>
    <xf numFmtId="17" fontId="5" fillId="33" borderId="11" xfId="0" applyNumberFormat="1" applyFont="1" applyFill="1" applyBorder="1" applyAlignment="1">
      <alignment horizontal="center" vertical="center"/>
    </xf>
    <xf numFmtId="168" fontId="5" fillId="33" borderId="10" xfId="0" applyNumberFormat="1" applyFont="1" applyFill="1" applyBorder="1" applyAlignment="1">
      <alignment horizontal="center" vertical="center" wrapText="1"/>
    </xf>
    <xf numFmtId="14"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172" fontId="5" fillId="33" borderId="42" xfId="0" applyNumberFormat="1" applyFont="1" applyFill="1" applyBorder="1" applyAlignment="1">
      <alignment horizontal="center" vertical="center" wrapText="1"/>
    </xf>
    <xf numFmtId="172" fontId="5" fillId="33" borderId="47" xfId="0" applyNumberFormat="1" applyFont="1" applyFill="1" applyBorder="1" applyAlignment="1">
      <alignment horizontal="center" vertical="center" wrapText="1"/>
    </xf>
    <xf numFmtId="172" fontId="5" fillId="33" borderId="12" xfId="0" applyNumberFormat="1" applyFont="1" applyFill="1" applyBorder="1" applyAlignment="1">
      <alignment horizontal="center" vertical="center" wrapText="1"/>
    </xf>
    <xf numFmtId="172" fontId="12" fillId="33" borderId="42" xfId="0" applyNumberFormat="1" applyFont="1" applyFill="1" applyBorder="1" applyAlignment="1">
      <alignment horizontal="left" vertical="center" wrapText="1"/>
    </xf>
    <xf numFmtId="172" fontId="12" fillId="33" borderId="12" xfId="0" applyNumberFormat="1" applyFont="1" applyFill="1" applyBorder="1" applyAlignment="1">
      <alignment horizontal="left" vertical="center" wrapText="1"/>
    </xf>
    <xf numFmtId="0" fontId="14" fillId="33" borderId="62" xfId="0" applyFont="1" applyFill="1" applyBorder="1" applyAlignment="1">
      <alignment horizontal="center" vertical="center"/>
    </xf>
    <xf numFmtId="49" fontId="24" fillId="0" borderId="63" xfId="0" applyNumberFormat="1" applyFont="1" applyFill="1" applyBorder="1" applyAlignment="1">
      <alignment horizontal="left" vertical="center" wrapText="1"/>
    </xf>
    <xf numFmtId="49" fontId="24" fillId="0" borderId="25" xfId="0" applyNumberFormat="1" applyFont="1" applyFill="1" applyBorder="1" applyAlignment="1">
      <alignment horizontal="left" vertical="center" wrapText="1"/>
    </xf>
    <xf numFmtId="0" fontId="19" fillId="33" borderId="41" xfId="0" applyFont="1" applyFill="1"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49" fontId="24" fillId="0" borderId="66" xfId="0" applyNumberFormat="1" applyFont="1" applyFill="1" applyBorder="1" applyAlignment="1">
      <alignment horizontal="left" vertical="center" wrapText="1"/>
    </xf>
    <xf numFmtId="49" fontId="24" fillId="0" borderId="10" xfId="0" applyNumberFormat="1" applyFont="1" applyFill="1" applyBorder="1" applyAlignment="1">
      <alignment horizontal="left" vertical="center" wrapText="1"/>
    </xf>
    <xf numFmtId="49" fontId="24" fillId="0" borderId="67" xfId="0" applyNumberFormat="1" applyFont="1" applyFill="1" applyBorder="1" applyAlignment="1">
      <alignment horizontal="left" vertical="center" wrapText="1"/>
    </xf>
    <xf numFmtId="49" fontId="24" fillId="0" borderId="28" xfId="0" applyNumberFormat="1" applyFont="1" applyFill="1" applyBorder="1" applyAlignment="1">
      <alignment horizontal="left" vertical="center" wrapText="1"/>
    </xf>
    <xf numFmtId="49" fontId="15" fillId="0" borderId="63" xfId="0" applyNumberFormat="1" applyFont="1" applyFill="1" applyBorder="1" applyAlignment="1">
      <alignment horizontal="left" vertical="center" wrapText="1"/>
    </xf>
    <xf numFmtId="49" fontId="15" fillId="0" borderId="25" xfId="0" applyNumberFormat="1" applyFont="1" applyFill="1" applyBorder="1" applyAlignment="1">
      <alignment horizontal="left" vertical="center" wrapText="1"/>
    </xf>
    <xf numFmtId="49" fontId="15" fillId="0" borderId="66" xfId="0" applyNumberFormat="1" applyFont="1" applyFill="1" applyBorder="1" applyAlignment="1">
      <alignment horizontal="left" vertical="center" wrapText="1"/>
    </xf>
    <xf numFmtId="49" fontId="15" fillId="0" borderId="10" xfId="0" applyNumberFormat="1" applyFont="1" applyFill="1" applyBorder="1" applyAlignment="1">
      <alignment horizontal="left" vertical="center" wrapText="1"/>
    </xf>
    <xf numFmtId="49" fontId="15" fillId="0" borderId="68" xfId="0" applyNumberFormat="1" applyFont="1" applyFill="1" applyBorder="1" applyAlignment="1">
      <alignment horizontal="left" vertical="center" wrapText="1"/>
    </xf>
    <xf numFmtId="49" fontId="15" fillId="0" borderId="11" xfId="0" applyNumberFormat="1" applyFont="1" applyFill="1" applyBorder="1" applyAlignment="1">
      <alignment horizontal="left" vertical="center" wrapText="1"/>
    </xf>
    <xf numFmtId="49" fontId="24" fillId="0" borderId="68" xfId="0" applyNumberFormat="1" applyFont="1" applyFill="1" applyBorder="1" applyAlignment="1">
      <alignment horizontal="left" vertical="center" wrapText="1"/>
    </xf>
    <xf numFmtId="49" fontId="24" fillId="0" borderId="11" xfId="0" applyNumberFormat="1" applyFont="1" applyFill="1" applyBorder="1" applyAlignment="1">
      <alignment horizontal="left" vertical="center" wrapText="1"/>
    </xf>
    <xf numFmtId="49" fontId="24" fillId="0" borderId="69" xfId="0" applyNumberFormat="1" applyFont="1" applyFill="1" applyBorder="1" applyAlignment="1">
      <alignment horizontal="left" vertical="center" wrapText="1"/>
    </xf>
    <xf numFmtId="49" fontId="24" fillId="0" borderId="31" xfId="0" applyNumberFormat="1" applyFont="1" applyFill="1" applyBorder="1" applyAlignment="1">
      <alignment horizontal="left" vertical="center" wrapText="1"/>
    </xf>
    <xf numFmtId="0" fontId="19" fillId="33" borderId="64" xfId="0" applyFont="1" applyFill="1" applyBorder="1" applyAlignment="1">
      <alignment horizontal="center" vertical="center" wrapText="1"/>
    </xf>
    <xf numFmtId="173" fontId="19" fillId="33" borderId="25" xfId="0" applyNumberFormat="1" applyFont="1" applyFill="1" applyBorder="1" applyAlignment="1">
      <alignment vertical="top" wrapText="1"/>
    </xf>
    <xf numFmtId="173" fontId="0" fillId="0" borderId="28" xfId="0" applyNumberFormat="1" applyBorder="1" applyAlignment="1">
      <alignment vertical="top" wrapText="1"/>
    </xf>
    <xf numFmtId="173" fontId="19" fillId="33" borderId="26" xfId="0" applyNumberFormat="1" applyFont="1" applyFill="1" applyBorder="1" applyAlignment="1">
      <alignment vertical="top" wrapText="1"/>
    </xf>
    <xf numFmtId="173" fontId="0" fillId="0" borderId="30" xfId="0" applyNumberFormat="1" applyBorder="1" applyAlignment="1">
      <alignment vertical="top" wrapText="1"/>
    </xf>
    <xf numFmtId="0" fontId="25" fillId="33" borderId="70" xfId="0" applyFont="1" applyFill="1" applyBorder="1" applyAlignment="1">
      <alignment horizontal="center" vertical="top"/>
    </xf>
    <xf numFmtId="0" fontId="26" fillId="0" borderId="71" xfId="0" applyFont="1" applyBorder="1" applyAlignment="1">
      <alignment horizontal="center" vertical="top"/>
    </xf>
    <xf numFmtId="0" fontId="19" fillId="33" borderId="26"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173" fontId="19" fillId="33" borderId="63" xfId="0" applyNumberFormat="1" applyFont="1" applyFill="1" applyBorder="1" applyAlignment="1">
      <alignment vertical="top" wrapText="1"/>
    </xf>
    <xf numFmtId="173" fontId="0" fillId="0" borderId="67" xfId="0" applyNumberFormat="1" applyBorder="1" applyAlignment="1">
      <alignment vertical="top" wrapText="1"/>
    </xf>
    <xf numFmtId="49" fontId="15" fillId="0" borderId="14" xfId="0" applyNumberFormat="1" applyFont="1" applyFill="1" applyBorder="1" applyAlignment="1">
      <alignment horizontal="left" vertical="center" wrapText="1"/>
    </xf>
    <xf numFmtId="49" fontId="15" fillId="0" borderId="35" xfId="0" applyNumberFormat="1" applyFont="1" applyFill="1" applyBorder="1" applyAlignment="1">
      <alignment horizontal="left" vertical="center" wrapText="1"/>
    </xf>
    <xf numFmtId="0" fontId="0" fillId="0" borderId="72" xfId="0" applyBorder="1" applyAlignment="1">
      <alignment horizontal="left" vertical="center" wrapText="1"/>
    </xf>
    <xf numFmtId="0" fontId="17" fillId="0" borderId="14" xfId="0" applyFont="1" applyFill="1" applyBorder="1" applyAlignment="1">
      <alignment horizontal="center" vertical="center" wrapText="1"/>
    </xf>
    <xf numFmtId="0" fontId="19" fillId="33" borderId="41" xfId="0" applyFont="1" applyFill="1" applyBorder="1" applyAlignment="1">
      <alignment vertical="top"/>
    </xf>
    <xf numFmtId="0" fontId="0" fillId="0" borderId="64" xfId="0" applyBorder="1" applyAlignment="1">
      <alignment vertical="top"/>
    </xf>
    <xf numFmtId="0" fontId="0" fillId="0" borderId="65" xfId="0" applyBorder="1" applyAlignment="1">
      <alignment vertical="top"/>
    </xf>
    <xf numFmtId="0" fontId="16" fillId="0" borderId="14" xfId="0" applyFont="1" applyFill="1" applyBorder="1" applyAlignment="1">
      <alignment horizontal="center" vertical="center" wrapText="1" shrinkToFit="1"/>
    </xf>
    <xf numFmtId="0" fontId="16" fillId="0" borderId="3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0" fillId="0" borderId="20" xfId="0" applyBorder="1" applyAlignment="1">
      <alignment horizontal="center" vertical="center" wrapText="1"/>
    </xf>
    <xf numFmtId="14" fontId="16" fillId="0" borderId="38" xfId="0" applyNumberFormat="1" applyFont="1" applyFill="1" applyBorder="1" applyAlignment="1">
      <alignment horizontal="center" vertical="center" wrapText="1"/>
    </xf>
    <xf numFmtId="0" fontId="16" fillId="0" borderId="39" xfId="0" applyNumberFormat="1" applyFont="1" applyFill="1" applyBorder="1" applyAlignment="1">
      <alignment horizontal="center" vertical="center" wrapText="1"/>
    </xf>
    <xf numFmtId="0" fontId="16" fillId="0" borderId="38" xfId="0" applyNumberFormat="1" applyFont="1" applyFill="1" applyBorder="1" applyAlignment="1">
      <alignment horizontal="center" vertical="center" wrapText="1"/>
    </xf>
    <xf numFmtId="175" fontId="23" fillId="0" borderId="73" xfId="63" applyNumberFormat="1" applyFont="1" applyFill="1" applyBorder="1" applyAlignment="1">
      <alignment horizontal="center" vertical="center" wrapText="1"/>
    </xf>
    <xf numFmtId="175" fontId="23" fillId="0" borderId="74" xfId="63" applyNumberFormat="1" applyFont="1" applyFill="1" applyBorder="1" applyAlignment="1">
      <alignment horizontal="center" vertical="center" wrapText="1"/>
    </xf>
    <xf numFmtId="175" fontId="23" fillId="0" borderId="75" xfId="63" applyNumberFormat="1" applyFont="1" applyFill="1" applyBorder="1" applyAlignment="1">
      <alignment horizontal="center" vertical="center" wrapText="1"/>
    </xf>
    <xf numFmtId="175" fontId="23" fillId="0" borderId="76" xfId="63" applyNumberFormat="1" applyFont="1" applyFill="1" applyBorder="1" applyAlignment="1">
      <alignment horizontal="center" vertical="center" wrapText="1"/>
    </xf>
    <xf numFmtId="175" fontId="23" fillId="0" borderId="0" xfId="63" applyNumberFormat="1" applyFont="1" applyFill="1" applyBorder="1" applyAlignment="1">
      <alignment horizontal="center" vertical="center" wrapText="1"/>
    </xf>
    <xf numFmtId="175" fontId="23" fillId="0" borderId="77" xfId="63" applyNumberFormat="1" applyFont="1" applyFill="1" applyBorder="1" applyAlignment="1">
      <alignment horizontal="center" vertical="center" wrapText="1"/>
    </xf>
    <xf numFmtId="0" fontId="0" fillId="0" borderId="78" xfId="0" applyBorder="1" applyAlignment="1">
      <alignment horizontal="center" vertical="center" wrapText="1"/>
    </xf>
    <xf numFmtId="0" fontId="0" fillId="0" borderId="37" xfId="0" applyBorder="1" applyAlignment="1">
      <alignment horizontal="center" vertical="center" wrapText="1"/>
    </xf>
    <xf numFmtId="0" fontId="0" fillId="0" borderId="79" xfId="0" applyBorder="1" applyAlignment="1">
      <alignment horizontal="center" vertical="center" wrapText="1"/>
    </xf>
    <xf numFmtId="0" fontId="16" fillId="0" borderId="38" xfId="0" applyNumberFormat="1" applyFont="1" applyFill="1" applyBorder="1" applyAlignment="1">
      <alignment horizontal="left" vertical="center" wrapText="1"/>
    </xf>
    <xf numFmtId="0" fontId="16" fillId="0" borderId="39" xfId="0" applyNumberFormat="1" applyFont="1" applyFill="1" applyBorder="1" applyAlignment="1">
      <alignment horizontal="left" vertical="center" wrapText="1"/>
    </xf>
    <xf numFmtId="0" fontId="0" fillId="0" borderId="20" xfId="0" applyBorder="1" applyAlignment="1">
      <alignment horizontal="left" vertical="center" wrapText="1"/>
    </xf>
    <xf numFmtId="14" fontId="16" fillId="0" borderId="39" xfId="0" applyNumberFormat="1"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72" xfId="0"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49" fontId="16" fillId="0" borderId="39" xfId="0" applyNumberFormat="1" applyFont="1" applyFill="1" applyBorder="1" applyAlignment="1">
      <alignment horizontal="center" vertical="center" wrapText="1"/>
    </xf>
    <xf numFmtId="0" fontId="16" fillId="0" borderId="38" xfId="0" applyNumberFormat="1" applyFont="1" applyBorder="1" applyAlignment="1">
      <alignment horizontal="left" vertical="center" wrapText="1"/>
    </xf>
    <xf numFmtId="0" fontId="16" fillId="0" borderId="39" xfId="0" applyNumberFormat="1" applyFont="1" applyBorder="1" applyAlignment="1">
      <alignment horizontal="left" vertical="center" wrapText="1"/>
    </xf>
    <xf numFmtId="0" fontId="16" fillId="0" borderId="38" xfId="0" applyNumberFormat="1" applyFont="1" applyBorder="1" applyAlignment="1">
      <alignment horizontal="center" vertical="center" wrapText="1"/>
    </xf>
    <xf numFmtId="0" fontId="16" fillId="0" borderId="39" xfId="0" applyNumberFormat="1" applyFont="1" applyBorder="1" applyAlignment="1">
      <alignment horizontal="center" vertical="center" wrapText="1"/>
    </xf>
    <xf numFmtId="0" fontId="16" fillId="0" borderId="39" xfId="0" applyNumberFormat="1" applyFont="1" applyFill="1" applyBorder="1" applyAlignment="1">
      <alignment horizontal="center" vertical="center"/>
    </xf>
    <xf numFmtId="0" fontId="0" fillId="0" borderId="20" xfId="0" applyBorder="1" applyAlignment="1">
      <alignment horizontal="center" vertical="center"/>
    </xf>
    <xf numFmtId="14" fontId="16" fillId="0" borderId="38" xfId="0" applyNumberFormat="1" applyFont="1" applyFill="1" applyBorder="1" applyAlignment="1">
      <alignment horizontal="center" vertical="center"/>
    </xf>
    <xf numFmtId="0" fontId="19" fillId="0" borderId="38" xfId="0" applyFont="1" applyFill="1" applyBorder="1" applyAlignment="1">
      <alignment horizontal="center" vertical="top" wrapText="1"/>
    </xf>
    <xf numFmtId="0" fontId="19" fillId="0" borderId="39" xfId="0" applyFont="1" applyFill="1" applyBorder="1" applyAlignment="1">
      <alignment horizontal="center" vertical="top" wrapText="1"/>
    </xf>
    <xf numFmtId="0" fontId="0" fillId="0" borderId="20" xfId="0" applyBorder="1" applyAlignment="1">
      <alignment horizontal="center" vertical="top" wrapText="1"/>
    </xf>
    <xf numFmtId="0" fontId="19" fillId="0" borderId="14" xfId="0" applyFont="1" applyFill="1" applyBorder="1" applyAlignment="1">
      <alignment horizontal="center" vertical="center" wrapText="1"/>
    </xf>
    <xf numFmtId="0" fontId="0" fillId="0" borderId="39" xfId="0" applyBorder="1" applyAlignment="1">
      <alignment horizontal="center" vertical="top" wrapText="1"/>
    </xf>
    <xf numFmtId="0" fontId="19" fillId="0" borderId="35" xfId="0" applyFont="1" applyFill="1" applyBorder="1" applyAlignment="1">
      <alignment horizontal="left" vertical="center" wrapText="1"/>
    </xf>
    <xf numFmtId="0" fontId="19" fillId="0" borderId="49" xfId="0" applyFont="1" applyFill="1" applyBorder="1" applyAlignment="1">
      <alignment horizontal="left" vertical="center" wrapText="1"/>
    </xf>
    <xf numFmtId="0" fontId="19" fillId="0" borderId="72" xfId="0" applyFont="1" applyFill="1" applyBorder="1" applyAlignment="1">
      <alignment horizontal="left" vertical="center" wrapText="1"/>
    </xf>
    <xf numFmtId="49" fontId="15" fillId="0" borderId="20" xfId="0" applyNumberFormat="1" applyFont="1" applyFill="1" applyBorder="1" applyAlignment="1">
      <alignment horizontal="left" vertical="center" wrapText="1"/>
    </xf>
    <xf numFmtId="0" fontId="21" fillId="0" borderId="0" xfId="0" applyFont="1" applyAlignment="1">
      <alignment horizontal="center" wrapText="1"/>
    </xf>
    <xf numFmtId="0" fontId="3" fillId="0" borderId="0" xfId="0" applyFont="1" applyAlignment="1">
      <alignment horizontal="right"/>
    </xf>
    <xf numFmtId="0" fontId="1" fillId="0" borderId="14"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xf>
    <xf numFmtId="0" fontId="3" fillId="0" borderId="10" xfId="0" applyFont="1" applyBorder="1" applyAlignment="1">
      <alignment horizontal="center" vertical="top"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2" fillId="0" borderId="0" xfId="0" applyFont="1" applyAlignment="1">
      <alignment horizontal="center"/>
    </xf>
    <xf numFmtId="0" fontId="3" fillId="0" borderId="11" xfId="0" applyFont="1" applyBorder="1" applyAlignment="1">
      <alignment horizontal="center" vertical="top" wrapText="1"/>
    </xf>
    <xf numFmtId="0" fontId="3" fillId="0" borderId="44" xfId="0" applyFont="1" applyBorder="1" applyAlignment="1">
      <alignment horizontal="center" vertical="top" wrapText="1"/>
    </xf>
    <xf numFmtId="0" fontId="3" fillId="0" borderId="31" xfId="0" applyFont="1" applyBorder="1" applyAlignment="1">
      <alignment horizontal="center" vertical="top" wrapText="1"/>
    </xf>
    <xf numFmtId="0" fontId="3" fillId="0" borderId="42" xfId="0" applyFont="1" applyBorder="1" applyAlignment="1">
      <alignment horizontal="center" vertical="top" wrapText="1"/>
    </xf>
    <xf numFmtId="0" fontId="3" fillId="0" borderId="47" xfId="0" applyFont="1" applyBorder="1" applyAlignment="1">
      <alignment horizontal="center" vertical="top" wrapText="1"/>
    </xf>
    <xf numFmtId="0" fontId="3" fillId="0" borderId="12" xfId="0" applyFont="1" applyBorder="1" applyAlignment="1">
      <alignment horizontal="center" vertical="top" wrapText="1"/>
    </xf>
    <xf numFmtId="0" fontId="3" fillId="0" borderId="42" xfId="0" applyFont="1" applyBorder="1" applyAlignment="1">
      <alignment horizontal="center" vertical="top"/>
    </xf>
    <xf numFmtId="0" fontId="3" fillId="0" borderId="12" xfId="0" applyFont="1" applyBorder="1" applyAlignment="1">
      <alignment horizontal="center" vertical="top"/>
    </xf>
    <xf numFmtId="0" fontId="2" fillId="33" borderId="0" xfId="0" applyFont="1" applyFill="1" applyAlignment="1">
      <alignment horizontal="center" wrapText="1"/>
    </xf>
    <xf numFmtId="0" fontId="3" fillId="33" borderId="42"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31" xfId="0" applyFont="1" applyFill="1" applyBorder="1" applyAlignment="1">
      <alignment horizontal="center" vertical="top" wrapText="1"/>
    </xf>
    <xf numFmtId="49" fontId="1" fillId="33" borderId="42" xfId="0" applyNumberFormat="1" applyFont="1" applyFill="1" applyBorder="1" applyAlignment="1">
      <alignment horizontal="center" vertical="center" wrapText="1"/>
    </xf>
    <xf numFmtId="49" fontId="1" fillId="33" borderId="47" xfId="0" applyNumberFormat="1" applyFont="1" applyFill="1" applyBorder="1" applyAlignment="1">
      <alignment horizontal="center" vertical="center" wrapText="1"/>
    </xf>
    <xf numFmtId="49" fontId="1" fillId="33" borderId="12" xfId="0" applyNumberFormat="1" applyFont="1" applyFill="1" applyBorder="1" applyAlignment="1">
      <alignment horizontal="center" vertical="center" wrapText="1"/>
    </xf>
    <xf numFmtId="0" fontId="1" fillId="33" borderId="10" xfId="0" applyFont="1" applyFill="1" applyBorder="1" applyAlignment="1">
      <alignment horizontal="left" vertical="center" wrapText="1"/>
    </xf>
    <xf numFmtId="0" fontId="0" fillId="33" borderId="10" xfId="0" applyFill="1" applyBorder="1" applyAlignment="1">
      <alignment horizontal="left" vertical="center" wrapText="1"/>
    </xf>
    <xf numFmtId="0" fontId="18" fillId="33" borderId="42" xfId="0" applyFont="1" applyFill="1" applyBorder="1" applyAlignment="1">
      <alignment horizontal="center" vertical="center" wrapText="1"/>
    </xf>
    <xf numFmtId="0" fontId="18" fillId="33" borderId="47"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0" borderId="42"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12" xfId="0" applyFont="1" applyBorder="1" applyAlignment="1">
      <alignment horizontal="center" vertical="center" wrapText="1"/>
    </xf>
    <xf numFmtId="0" fontId="3" fillId="0" borderId="0" xfId="0" applyFont="1" applyAlignment="1">
      <alignment horizontal="justify" vertical="top" wrapText="1"/>
    </xf>
    <xf numFmtId="0" fontId="7" fillId="0" borderId="42" xfId="0" applyFont="1" applyBorder="1" applyAlignment="1">
      <alignment horizontal="center" vertical="top" wrapText="1"/>
    </xf>
    <xf numFmtId="0" fontId="7" fillId="0" borderId="47" xfId="0" applyFont="1" applyBorder="1" applyAlignment="1">
      <alignment horizontal="center" vertical="top" wrapText="1"/>
    </xf>
    <xf numFmtId="0" fontId="7" fillId="0" borderId="12" xfId="0" applyFont="1" applyBorder="1" applyAlignment="1">
      <alignment horizontal="center" vertical="top" wrapText="1"/>
    </xf>
    <xf numFmtId="0" fontId="3" fillId="0" borderId="42" xfId="0" applyFont="1" applyFill="1" applyBorder="1" applyAlignment="1">
      <alignment horizontal="center" vertical="top" wrapText="1"/>
    </xf>
    <xf numFmtId="0" fontId="3" fillId="0" borderId="47"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47" xfId="0" applyFont="1" applyBorder="1" applyAlignment="1">
      <alignment horizontal="center" vertical="top"/>
    </xf>
    <xf numFmtId="0" fontId="6" fillId="0" borderId="10" xfId="0" applyFont="1" applyBorder="1" applyAlignment="1">
      <alignment horizontal="center" vertical="top"/>
    </xf>
    <xf numFmtId="0" fontId="3" fillId="0" borderId="58" xfId="0" applyFont="1" applyBorder="1" applyAlignment="1">
      <alignment horizontal="center" vertical="top" wrapText="1"/>
    </xf>
    <xf numFmtId="0" fontId="3" fillId="0" borderId="60" xfId="0" applyFont="1" applyBorder="1" applyAlignment="1">
      <alignment horizontal="center" vertical="top" wrapText="1"/>
    </xf>
    <xf numFmtId="0" fontId="8" fillId="0" borderId="10" xfId="0" applyFont="1" applyBorder="1" applyAlignment="1">
      <alignment horizontal="center" vertical="top" wrapText="1"/>
    </xf>
    <xf numFmtId="0" fontId="8" fillId="0" borderId="10" xfId="0" applyFont="1" applyBorder="1" applyAlignment="1">
      <alignment horizontal="center" vertical="top"/>
    </xf>
    <xf numFmtId="49" fontId="1" fillId="0" borderId="10" xfId="0" applyNumberFormat="1" applyFont="1" applyBorder="1" applyAlignment="1">
      <alignment horizontal="center" vertical="top" wrapText="1"/>
    </xf>
    <xf numFmtId="0" fontId="6" fillId="0" borderId="10" xfId="0" applyFont="1" applyBorder="1" applyAlignment="1">
      <alignment horizontal="center" vertical="top" wrapText="1"/>
    </xf>
    <xf numFmtId="49" fontId="6" fillId="0" borderId="10" xfId="0" applyNumberFormat="1" applyFont="1" applyBorder="1" applyAlignment="1">
      <alignment horizontal="center" vertical="top"/>
    </xf>
    <xf numFmtId="49" fontId="1" fillId="0" borderId="11" xfId="0" applyNumberFormat="1" applyFont="1" applyBorder="1" applyAlignment="1">
      <alignment horizontal="center" vertical="top" wrapText="1"/>
    </xf>
    <xf numFmtId="49" fontId="1" fillId="0" borderId="31" xfId="0" applyNumberFormat="1" applyFont="1" applyBorder="1" applyAlignment="1">
      <alignment horizontal="center" vertical="top" wrapText="1"/>
    </xf>
    <xf numFmtId="0" fontId="0" fillId="0" borderId="10" xfId="0" applyFont="1" applyBorder="1" applyAlignment="1">
      <alignment horizontal="center" vertical="top" wrapText="1"/>
    </xf>
    <xf numFmtId="0" fontId="6" fillId="0" borderId="10" xfId="0" applyFont="1" applyBorder="1" applyAlignment="1">
      <alignment horizontal="left" vertical="top" wrapText="1"/>
    </xf>
    <xf numFmtId="0" fontId="10" fillId="0" borderId="10" xfId="0" applyFont="1" applyBorder="1" applyAlignment="1">
      <alignment vertical="top"/>
    </xf>
    <xf numFmtId="0" fontId="6" fillId="0" borderId="10" xfId="0" applyFont="1" applyFill="1" applyBorder="1" applyAlignment="1">
      <alignment horizontal="left" vertical="top" wrapText="1"/>
    </xf>
    <xf numFmtId="49" fontId="3" fillId="0" borderId="11" xfId="0" applyNumberFormat="1" applyFont="1" applyFill="1" applyBorder="1" applyAlignment="1">
      <alignment horizontal="center" vertical="top" wrapText="1"/>
    </xf>
    <xf numFmtId="49" fontId="3" fillId="0" borderId="44" xfId="0" applyNumberFormat="1" applyFont="1" applyFill="1" applyBorder="1" applyAlignment="1">
      <alignment horizontal="center" vertical="top" wrapText="1"/>
    </xf>
    <xf numFmtId="49" fontId="3" fillId="0" borderId="31" xfId="0" applyNumberFormat="1" applyFont="1" applyFill="1" applyBorder="1" applyAlignment="1">
      <alignment horizontal="center" vertical="top" wrapText="1"/>
    </xf>
    <xf numFmtId="0" fontId="3" fillId="0" borderId="1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11" xfId="0" applyFont="1" applyFill="1" applyBorder="1" applyAlignment="1">
      <alignment horizontal="center" vertical="top" wrapText="1"/>
    </xf>
    <xf numFmtId="0" fontId="3" fillId="0" borderId="44" xfId="0" applyFont="1" applyFill="1" applyBorder="1" applyAlignment="1">
      <alignment horizontal="center" vertical="top" wrapText="1"/>
    </xf>
    <xf numFmtId="0" fontId="3" fillId="0" borderId="31" xfId="0" applyFont="1" applyFill="1" applyBorder="1" applyAlignment="1">
      <alignment horizontal="center" vertical="top" wrapText="1"/>
    </xf>
    <xf numFmtId="0" fontId="2" fillId="0" borderId="0" xfId="0" applyFont="1" applyFill="1" applyAlignment="1">
      <alignment horizontal="center"/>
    </xf>
    <xf numFmtId="16" fontId="3" fillId="0" borderId="10" xfId="0" applyNumberFormat="1" applyFont="1" applyFill="1" applyBorder="1" applyAlignment="1">
      <alignment horizontal="center" vertical="top" wrapText="1"/>
    </xf>
    <xf numFmtId="0" fontId="3" fillId="0" borderId="10" xfId="0" applyFont="1" applyFill="1" applyBorder="1" applyAlignment="1">
      <alignment vertical="top" wrapText="1"/>
    </xf>
    <xf numFmtId="0" fontId="3" fillId="0" borderId="11"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7" xfId="0" applyFont="1" applyFill="1" applyBorder="1" applyAlignment="1">
      <alignment horizontal="center" vertical="center" wrapText="1"/>
    </xf>
    <xf numFmtId="16" fontId="1" fillId="0" borderId="69" xfId="0" applyNumberFormat="1" applyFont="1" applyFill="1" applyBorder="1" applyAlignment="1">
      <alignment horizontal="center" vertical="top" wrapText="1"/>
    </xf>
    <xf numFmtId="0" fontId="1" fillId="0" borderId="66" xfId="0" applyFont="1" applyFill="1" applyBorder="1" applyAlignment="1">
      <alignment horizontal="center" vertical="top" wrapText="1"/>
    </xf>
    <xf numFmtId="0" fontId="1" fillId="0" borderId="68" xfId="0" applyFont="1" applyFill="1" applyBorder="1" applyAlignment="1">
      <alignment horizontal="center" vertical="top" wrapText="1"/>
    </xf>
    <xf numFmtId="0" fontId="1" fillId="0" borderId="31"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69" xfId="0" applyFont="1" applyFill="1" applyBorder="1" applyAlignment="1">
      <alignment horizontal="center" vertical="top" wrapText="1"/>
    </xf>
    <xf numFmtId="0" fontId="1" fillId="0" borderId="63" xfId="0" applyFont="1" applyFill="1" applyBorder="1" applyAlignment="1">
      <alignment horizontal="center" vertical="top" wrapText="1"/>
    </xf>
    <xf numFmtId="0" fontId="0" fillId="0" borderId="66" xfId="0" applyFont="1" applyBorder="1" applyAlignment="1">
      <alignment horizontal="center" vertical="top" wrapText="1"/>
    </xf>
    <xf numFmtId="0" fontId="0" fillId="0" borderId="67" xfId="0" applyFont="1" applyBorder="1" applyAlignment="1">
      <alignment horizontal="center" vertical="top" wrapText="1"/>
    </xf>
    <xf numFmtId="0" fontId="1" fillId="0" borderId="25"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28" xfId="0" applyFont="1" applyBorder="1" applyAlignment="1">
      <alignment horizontal="left" vertical="top" wrapText="1"/>
    </xf>
    <xf numFmtId="0" fontId="1" fillId="0" borderId="67" xfId="0" applyFont="1" applyFill="1" applyBorder="1" applyAlignment="1">
      <alignment horizontal="center" vertical="top" wrapText="1"/>
    </xf>
    <xf numFmtId="0" fontId="1" fillId="0" borderId="28" xfId="0" applyFont="1" applyFill="1" applyBorder="1" applyAlignment="1">
      <alignment horizontal="left" vertical="top" wrapText="1"/>
    </xf>
    <xf numFmtId="0" fontId="1" fillId="0" borderId="25" xfId="0" applyFont="1" applyFill="1" applyBorder="1" applyAlignment="1">
      <alignment vertical="top" wrapText="1"/>
    </xf>
    <xf numFmtId="0" fontId="1" fillId="0" borderId="10" xfId="0" applyFont="1" applyFill="1" applyBorder="1" applyAlignment="1">
      <alignment vertical="top" wrapText="1"/>
    </xf>
    <xf numFmtId="0" fontId="1" fillId="0" borderId="28" xfId="0" applyFont="1" applyFill="1" applyBorder="1" applyAlignment="1">
      <alignment vertical="top" wrapText="1"/>
    </xf>
    <xf numFmtId="16" fontId="1" fillId="0" borderId="80" xfId="0" applyNumberFormat="1" applyFont="1" applyFill="1" applyBorder="1" applyAlignment="1">
      <alignment horizontal="center" vertical="top" wrapText="1"/>
    </xf>
    <xf numFmtId="16" fontId="1" fillId="0" borderId="81" xfId="0" applyNumberFormat="1" applyFont="1" applyFill="1" applyBorder="1" applyAlignment="1">
      <alignment horizontal="center" vertical="top" wrapText="1"/>
    </xf>
    <xf numFmtId="16" fontId="1" fillId="0" borderId="82" xfId="0" applyNumberFormat="1" applyFont="1" applyFill="1" applyBorder="1" applyAlignment="1">
      <alignment horizontal="center" vertical="top" wrapText="1"/>
    </xf>
    <xf numFmtId="0" fontId="1" fillId="0" borderId="40"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29" xfId="0" applyFont="1" applyFill="1" applyBorder="1" applyAlignment="1">
      <alignment horizontal="left" vertical="top" wrapText="1"/>
    </xf>
    <xf numFmtId="0" fontId="50" fillId="0" borderId="0" xfId="53" applyBorder="1" applyAlignment="1">
      <alignment vertical="top" wrapText="1"/>
      <protection/>
    </xf>
    <xf numFmtId="0" fontId="69" fillId="0" borderId="0" xfId="53" applyFont="1" applyBorder="1" applyAlignment="1">
      <alignment horizontal="center" vertical="center" wrapText="1"/>
      <protection/>
    </xf>
    <xf numFmtId="2" fontId="3" fillId="0" borderId="0" xfId="0" applyNumberFormat="1" applyFont="1" applyAlignment="1">
      <alignment horizontal="right"/>
    </xf>
    <xf numFmtId="2" fontId="1" fillId="0" borderId="0" xfId="0" applyNumberFormat="1" applyFont="1" applyAlignment="1">
      <alignment/>
    </xf>
    <xf numFmtId="2" fontId="3" fillId="0" borderId="11" xfId="0" applyNumberFormat="1" applyFont="1" applyBorder="1" applyAlignment="1">
      <alignment horizontal="center" vertical="top" wrapText="1"/>
    </xf>
    <xf numFmtId="2" fontId="3" fillId="0" borderId="44" xfId="0" applyNumberFormat="1" applyFont="1" applyBorder="1" applyAlignment="1">
      <alignment horizontal="center" vertical="top" wrapText="1"/>
    </xf>
    <xf numFmtId="2" fontId="3" fillId="0" borderId="31" xfId="0" applyNumberFormat="1" applyFont="1" applyBorder="1" applyAlignment="1">
      <alignment horizontal="center" vertical="top" wrapText="1"/>
    </xf>
    <xf numFmtId="2" fontId="3" fillId="0" borderId="10" xfId="0" applyNumberFormat="1" applyFont="1" applyBorder="1" applyAlignment="1">
      <alignment horizontal="center" vertical="center"/>
    </xf>
    <xf numFmtId="2" fontId="70" fillId="0" borderId="10" xfId="0" applyNumberFormat="1" applyFont="1" applyBorder="1" applyAlignment="1">
      <alignment horizontal="center" vertical="center" wrapText="1"/>
    </xf>
    <xf numFmtId="2" fontId="1" fillId="0" borderId="10" xfId="0" applyNumberFormat="1" applyFont="1" applyFill="1" applyBorder="1" applyAlignment="1">
      <alignment horizontal="left" vertical="center" wrapText="1"/>
    </xf>
    <xf numFmtId="2" fontId="1" fillId="0" borderId="10" xfId="0" applyNumberFormat="1"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2 4"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AO851"/>
  <sheetViews>
    <sheetView tabSelected="1" zoomScaleSheetLayoutView="130" workbookViewId="0" topLeftCell="A1">
      <selection activeCell="A32" sqref="A32:B32"/>
    </sheetView>
  </sheetViews>
  <sheetFormatPr defaultColWidth="9.00390625" defaultRowHeight="12.75"/>
  <cols>
    <col min="1" max="1" width="6.875" style="276" customWidth="1"/>
    <col min="2" max="2" width="22.125" style="276" customWidth="1"/>
    <col min="3" max="3" width="11.875" style="276" customWidth="1"/>
    <col min="4" max="4" width="14.875" style="333" customWidth="1"/>
    <col min="5" max="5" width="11.75390625" style="333" customWidth="1"/>
    <col min="6" max="6" width="13.875" style="334" customWidth="1"/>
    <col min="7" max="7" width="11.00390625" style="276" customWidth="1"/>
    <col min="8" max="9" width="10.875" style="276" customWidth="1"/>
    <col min="10" max="10" width="42.625" style="277" customWidth="1"/>
    <col min="11" max="11" width="9.125" style="278" customWidth="1"/>
    <col min="12" max="12" width="9.125" style="276" customWidth="1"/>
    <col min="13" max="13" width="13.375" style="276" customWidth="1"/>
    <col min="14" max="14" width="12.375" style="276" bestFit="1" customWidth="1"/>
    <col min="15" max="16384" width="9.125" style="276" customWidth="1"/>
  </cols>
  <sheetData>
    <row r="1" spans="9:12" s="258" customFormat="1" ht="12">
      <c r="I1" s="413" t="s">
        <v>18</v>
      </c>
      <c r="J1" s="413"/>
      <c r="K1" s="259"/>
      <c r="L1" s="259"/>
    </row>
    <row r="2" s="258" customFormat="1" ht="16.5" customHeight="1">
      <c r="J2" s="260"/>
    </row>
    <row r="3" spans="1:12" s="258" customFormat="1" ht="12">
      <c r="A3" s="411" t="s">
        <v>54</v>
      </c>
      <c r="B3" s="411"/>
      <c r="C3" s="411"/>
      <c r="D3" s="411"/>
      <c r="E3" s="411"/>
      <c r="F3" s="411"/>
      <c r="G3" s="411"/>
      <c r="H3" s="411"/>
      <c r="I3" s="411"/>
      <c r="J3" s="411"/>
      <c r="K3" s="411"/>
      <c r="L3" s="411"/>
    </row>
    <row r="4" spans="1:11" s="258" customFormat="1" ht="21" customHeight="1">
      <c r="A4" s="261"/>
      <c r="B4" s="261"/>
      <c r="C4" s="261"/>
      <c r="D4" s="261"/>
      <c r="E4" s="261"/>
      <c r="F4" s="261"/>
      <c r="G4" s="261"/>
      <c r="H4" s="261"/>
      <c r="I4" s="261"/>
      <c r="J4" s="262"/>
      <c r="K4" s="261"/>
    </row>
    <row r="5" spans="1:11" s="258" customFormat="1" ht="47.25" customHeight="1">
      <c r="A5" s="418" t="s">
        <v>789</v>
      </c>
      <c r="B5" s="418"/>
      <c r="C5" s="418"/>
      <c r="D5" s="418"/>
      <c r="E5" s="418"/>
      <c r="F5" s="418"/>
      <c r="G5" s="418"/>
      <c r="H5" s="418"/>
      <c r="I5" s="418"/>
      <c r="J5" s="418"/>
      <c r="K5" s="261"/>
    </row>
    <row r="6" spans="1:11" s="258" customFormat="1" ht="12">
      <c r="A6" s="261"/>
      <c r="B6" s="261"/>
      <c r="C6" s="261"/>
      <c r="D6" s="261"/>
      <c r="E6" s="261"/>
      <c r="F6" s="261"/>
      <c r="G6" s="261"/>
      <c r="H6" s="261"/>
      <c r="I6" s="263"/>
      <c r="J6" s="264"/>
      <c r="K6" s="261"/>
    </row>
    <row r="7" spans="1:11" s="258" customFormat="1" ht="12">
      <c r="A7" s="261" t="s">
        <v>20</v>
      </c>
      <c r="B7" s="261"/>
      <c r="C7" s="412" t="s">
        <v>154</v>
      </c>
      <c r="D7" s="412"/>
      <c r="E7" s="412"/>
      <c r="F7" s="412"/>
      <c r="G7" s="261"/>
      <c r="H7" s="261"/>
      <c r="I7" s="261"/>
      <c r="J7" s="262"/>
      <c r="K7" s="261"/>
    </row>
    <row r="8" spans="1:11" s="267" customFormat="1" ht="9.75" customHeight="1">
      <c r="A8" s="265"/>
      <c r="B8" s="266"/>
      <c r="D8" s="268"/>
      <c r="E8" s="269"/>
      <c r="F8" s="270"/>
      <c r="G8" s="266"/>
      <c r="H8" s="266"/>
      <c r="I8" s="266"/>
      <c r="J8" s="271"/>
      <c r="K8" s="272"/>
    </row>
    <row r="9" spans="1:8" ht="12">
      <c r="A9" s="267"/>
      <c r="B9" s="273"/>
      <c r="C9" s="273"/>
      <c r="D9" s="274"/>
      <c r="E9" s="274"/>
      <c r="F9" s="275"/>
      <c r="G9" s="273"/>
      <c r="H9" s="273"/>
    </row>
    <row r="10" spans="1:10" ht="46.5" customHeight="1">
      <c r="A10" s="419" t="s">
        <v>6</v>
      </c>
      <c r="B10" s="419" t="s">
        <v>155</v>
      </c>
      <c r="C10" s="419" t="s">
        <v>156</v>
      </c>
      <c r="D10" s="419"/>
      <c r="E10" s="419"/>
      <c r="F10" s="419" t="s">
        <v>157</v>
      </c>
      <c r="G10" s="419" t="s">
        <v>21</v>
      </c>
      <c r="H10" s="419" t="s">
        <v>22</v>
      </c>
      <c r="I10" s="419" t="s">
        <v>158</v>
      </c>
      <c r="J10" s="414" t="s">
        <v>51</v>
      </c>
    </row>
    <row r="11" spans="1:10" ht="58.5" customHeight="1">
      <c r="A11" s="419"/>
      <c r="B11" s="419"/>
      <c r="C11" s="279" t="s">
        <v>159</v>
      </c>
      <c r="D11" s="280" t="s">
        <v>160</v>
      </c>
      <c r="E11" s="280" t="s">
        <v>68</v>
      </c>
      <c r="F11" s="419"/>
      <c r="G11" s="419"/>
      <c r="H11" s="419"/>
      <c r="I11" s="419"/>
      <c r="J11" s="414"/>
    </row>
    <row r="12" spans="1:10" ht="12">
      <c r="A12" s="281">
        <v>1</v>
      </c>
      <c r="B12" s="281">
        <v>2</v>
      </c>
      <c r="C12" s="281">
        <v>3</v>
      </c>
      <c r="D12" s="282">
        <v>4</v>
      </c>
      <c r="E12" s="282">
        <v>5</v>
      </c>
      <c r="F12" s="281">
        <v>6</v>
      </c>
      <c r="G12" s="281">
        <v>7</v>
      </c>
      <c r="H12" s="281">
        <v>8</v>
      </c>
      <c r="I12" s="281">
        <v>9</v>
      </c>
      <c r="J12" s="283">
        <v>10</v>
      </c>
    </row>
    <row r="13" spans="1:41" ht="29.25" customHeight="1">
      <c r="A13" s="420" t="s">
        <v>144</v>
      </c>
      <c r="B13" s="421"/>
      <c r="C13" s="421"/>
      <c r="D13" s="421"/>
      <c r="E13" s="421"/>
      <c r="F13" s="421"/>
      <c r="G13" s="421"/>
      <c r="H13" s="421"/>
      <c r="I13" s="421"/>
      <c r="J13" s="422"/>
      <c r="K13" s="272"/>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row>
    <row r="14" spans="1:41" ht="12.75" customHeight="1">
      <c r="A14" s="423" t="s">
        <v>50</v>
      </c>
      <c r="B14" s="423"/>
      <c r="C14" s="255">
        <f>SUM(C15:C19)</f>
        <v>226859.12682849998</v>
      </c>
      <c r="D14" s="256">
        <f>SUM(D15:D19)</f>
        <v>224989.71609</v>
      </c>
      <c r="E14" s="256">
        <f>SUM(E15:E19)</f>
        <v>224984.7048</v>
      </c>
      <c r="F14" s="424" t="s">
        <v>161</v>
      </c>
      <c r="G14" s="416" t="s">
        <v>128</v>
      </c>
      <c r="H14" s="416" t="s">
        <v>117</v>
      </c>
      <c r="I14" s="428"/>
      <c r="J14" s="426"/>
      <c r="K14" s="272"/>
      <c r="L14" s="284"/>
      <c r="M14" s="284"/>
      <c r="N14" s="284"/>
      <c r="O14" s="284"/>
      <c r="P14" s="284"/>
      <c r="Q14" s="284"/>
      <c r="R14" s="284"/>
      <c r="S14" s="284"/>
      <c r="T14" s="284"/>
      <c r="U14" s="284"/>
      <c r="V14" s="284"/>
      <c r="W14" s="284"/>
      <c r="X14" s="284"/>
      <c r="Y14" s="284"/>
      <c r="Z14" s="284"/>
      <c r="AA14" s="284"/>
      <c r="AB14" s="284"/>
      <c r="AC14" s="284"/>
      <c r="AD14" s="284"/>
      <c r="AE14" s="284"/>
      <c r="AF14" s="267"/>
      <c r="AG14" s="267"/>
      <c r="AH14" s="267"/>
      <c r="AI14" s="267"/>
      <c r="AJ14" s="267"/>
      <c r="AK14" s="267"/>
      <c r="AL14" s="267"/>
      <c r="AM14" s="267"/>
      <c r="AN14" s="267"/>
      <c r="AO14" s="267"/>
    </row>
    <row r="15" spans="1:41" ht="12.75" customHeight="1">
      <c r="A15" s="415" t="s">
        <v>7</v>
      </c>
      <c r="B15" s="415"/>
      <c r="C15" s="257">
        <f>C22+C379+'10'!C831+'10-Подпрограмма 3'!C10</f>
        <v>19758.08178</v>
      </c>
      <c r="D15" s="257">
        <f>D22+D379+'10'!D831+'10-Подпрограмма 3'!D10</f>
        <v>19487.305500000002</v>
      </c>
      <c r="E15" s="257">
        <f>E22+E379+'10'!E831+'10-Подпрограмма 3'!E10</f>
        <v>19487.305500000002</v>
      </c>
      <c r="F15" s="424"/>
      <c r="G15" s="416"/>
      <c r="H15" s="416"/>
      <c r="I15" s="429"/>
      <c r="J15" s="426"/>
      <c r="K15" s="272"/>
      <c r="L15" s="284"/>
      <c r="M15" s="284"/>
      <c r="N15" s="284"/>
      <c r="O15" s="284"/>
      <c r="P15" s="284"/>
      <c r="Q15" s="284"/>
      <c r="R15" s="284"/>
      <c r="S15" s="284"/>
      <c r="T15" s="284"/>
      <c r="U15" s="284"/>
      <c r="V15" s="284"/>
      <c r="W15" s="284"/>
      <c r="X15" s="284"/>
      <c r="Y15" s="284"/>
      <c r="Z15" s="284"/>
      <c r="AA15" s="284"/>
      <c r="AB15" s="284"/>
      <c r="AC15" s="284"/>
      <c r="AD15" s="284"/>
      <c r="AE15" s="284"/>
      <c r="AF15" s="267"/>
      <c r="AG15" s="267"/>
      <c r="AH15" s="267"/>
      <c r="AI15" s="267"/>
      <c r="AJ15" s="267"/>
      <c r="AK15" s="267"/>
      <c r="AL15" s="267"/>
      <c r="AM15" s="267"/>
      <c r="AN15" s="267"/>
      <c r="AO15" s="267"/>
    </row>
    <row r="16" spans="1:41" ht="12.75" customHeight="1">
      <c r="A16" s="415" t="s">
        <v>15</v>
      </c>
      <c r="B16" s="415"/>
      <c r="C16" s="257">
        <f>C23+C380+'10'!C832+'10-Подпрограмма 3'!C11</f>
        <v>203254.92539</v>
      </c>
      <c r="D16" s="257">
        <f>D23+D380+'10'!D832+'10-Подпрограмма 3'!D11</f>
        <v>200758.16799</v>
      </c>
      <c r="E16" s="257">
        <f>E23+E380+'10'!E832+'10-Подпрограмма 3'!E11</f>
        <v>200753.1567</v>
      </c>
      <c r="F16" s="424"/>
      <c r="G16" s="416"/>
      <c r="H16" s="416"/>
      <c r="I16" s="429"/>
      <c r="J16" s="426"/>
      <c r="K16" s="272"/>
      <c r="L16" s="284"/>
      <c r="M16" s="284"/>
      <c r="N16" s="284"/>
      <c r="O16" s="284"/>
      <c r="P16" s="284"/>
      <c r="Q16" s="284"/>
      <c r="R16" s="284"/>
      <c r="S16" s="284"/>
      <c r="T16" s="284"/>
      <c r="U16" s="284"/>
      <c r="V16" s="284"/>
      <c r="W16" s="284"/>
      <c r="X16" s="284"/>
      <c r="Y16" s="284"/>
      <c r="Z16" s="284"/>
      <c r="AA16" s="284"/>
      <c r="AB16" s="284"/>
      <c r="AC16" s="284"/>
      <c r="AD16" s="284"/>
      <c r="AE16" s="284"/>
      <c r="AF16" s="267"/>
      <c r="AG16" s="267"/>
      <c r="AH16" s="267"/>
      <c r="AI16" s="267"/>
      <c r="AJ16" s="267"/>
      <c r="AK16" s="267"/>
      <c r="AL16" s="267"/>
      <c r="AM16" s="267"/>
      <c r="AN16" s="267"/>
      <c r="AO16" s="267"/>
    </row>
    <row r="17" spans="1:41" ht="12.75" customHeight="1">
      <c r="A17" s="415" t="s">
        <v>16</v>
      </c>
      <c r="B17" s="415"/>
      <c r="C17" s="257">
        <f>C24+C381+'10'!C833+'10-Подпрограмма 3'!C12</f>
        <v>3110.12107</v>
      </c>
      <c r="D17" s="257">
        <f>D24+D381+'10'!D833+'10-Подпрограмма 3'!D12</f>
        <v>3379.3578500000003</v>
      </c>
      <c r="E17" s="257">
        <f>E24+E381+'10'!E833+'10-Подпрограмма 3'!E12</f>
        <v>3379.3578500000003</v>
      </c>
      <c r="F17" s="424"/>
      <c r="G17" s="416"/>
      <c r="H17" s="416"/>
      <c r="I17" s="429"/>
      <c r="J17" s="426"/>
      <c r="K17" s="272"/>
      <c r="L17" s="284"/>
      <c r="M17" s="284"/>
      <c r="N17" s="284"/>
      <c r="O17" s="284"/>
      <c r="P17" s="284"/>
      <c r="Q17" s="284"/>
      <c r="R17" s="284"/>
      <c r="S17" s="284"/>
      <c r="T17" s="284"/>
      <c r="U17" s="284"/>
      <c r="V17" s="284"/>
      <c r="W17" s="284"/>
      <c r="X17" s="284"/>
      <c r="Y17" s="284"/>
      <c r="Z17" s="284"/>
      <c r="AA17" s="284"/>
      <c r="AB17" s="284"/>
      <c r="AC17" s="284"/>
      <c r="AD17" s="284"/>
      <c r="AE17" s="284"/>
      <c r="AF17" s="267"/>
      <c r="AG17" s="267"/>
      <c r="AH17" s="267"/>
      <c r="AI17" s="267"/>
      <c r="AJ17" s="267"/>
      <c r="AK17" s="267"/>
      <c r="AL17" s="267"/>
      <c r="AM17" s="267"/>
      <c r="AN17" s="267"/>
      <c r="AO17" s="267"/>
    </row>
    <row r="18" spans="1:41" ht="12">
      <c r="A18" s="415" t="s">
        <v>17</v>
      </c>
      <c r="B18" s="415"/>
      <c r="C18" s="257">
        <f>C25+C382+'10'!C834+'10-Подпрограмма 3'!C13</f>
        <v>0</v>
      </c>
      <c r="D18" s="257">
        <f>D25+D382+'10'!D834+'10-Подпрограмма 3'!D13</f>
        <v>0</v>
      </c>
      <c r="E18" s="257">
        <f>E25+E382+'10'!E834+'10-Подпрограмма 3'!E13</f>
        <v>0</v>
      </c>
      <c r="F18" s="424"/>
      <c r="G18" s="416"/>
      <c r="H18" s="416"/>
      <c r="I18" s="429"/>
      <c r="J18" s="426"/>
      <c r="K18" s="272"/>
      <c r="L18" s="284"/>
      <c r="M18" s="284"/>
      <c r="N18" s="284"/>
      <c r="O18" s="284"/>
      <c r="P18" s="284"/>
      <c r="Q18" s="284"/>
      <c r="R18" s="284"/>
      <c r="S18" s="284"/>
      <c r="T18" s="284"/>
      <c r="U18" s="284"/>
      <c r="V18" s="284"/>
      <c r="W18" s="284"/>
      <c r="X18" s="284"/>
      <c r="Y18" s="284"/>
      <c r="Z18" s="284"/>
      <c r="AA18" s="284"/>
      <c r="AB18" s="284"/>
      <c r="AC18" s="284"/>
      <c r="AD18" s="284"/>
      <c r="AE18" s="284"/>
      <c r="AF18" s="267"/>
      <c r="AG18" s="267"/>
      <c r="AH18" s="267"/>
      <c r="AI18" s="267"/>
      <c r="AJ18" s="267"/>
      <c r="AK18" s="267"/>
      <c r="AL18" s="267"/>
      <c r="AM18" s="267"/>
      <c r="AN18" s="267"/>
      <c r="AO18" s="267"/>
    </row>
    <row r="19" spans="1:41" ht="12">
      <c r="A19" s="415" t="s">
        <v>5</v>
      </c>
      <c r="B19" s="415"/>
      <c r="C19" s="257">
        <f>C26+C383+'10'!C835+'10-Подпрограмма 3'!C14</f>
        <v>735.9985885000001</v>
      </c>
      <c r="D19" s="257">
        <f>D26+D383+'10'!D835+'10-Подпрограмма 3'!D14</f>
        <v>1364.8847500000002</v>
      </c>
      <c r="E19" s="257">
        <f>E26+E383+'10'!E835+'10-Подпрограмма 3'!E14</f>
        <v>1364.8847500000002</v>
      </c>
      <c r="F19" s="425"/>
      <c r="G19" s="417"/>
      <c r="H19" s="417"/>
      <c r="I19" s="430"/>
      <c r="J19" s="427"/>
      <c r="K19" s="272"/>
      <c r="L19" s="284"/>
      <c r="M19" s="284"/>
      <c r="N19" s="284"/>
      <c r="O19" s="284"/>
      <c r="P19" s="284"/>
      <c r="Q19" s="284"/>
      <c r="R19" s="284"/>
      <c r="S19" s="284"/>
      <c r="T19" s="284"/>
      <c r="U19" s="284"/>
      <c r="V19" s="284"/>
      <c r="W19" s="284"/>
      <c r="X19" s="284"/>
      <c r="Y19" s="284"/>
      <c r="Z19" s="284"/>
      <c r="AA19" s="284"/>
      <c r="AB19" s="284"/>
      <c r="AC19" s="284"/>
      <c r="AD19" s="284"/>
      <c r="AE19" s="284"/>
      <c r="AF19" s="267"/>
      <c r="AG19" s="267"/>
      <c r="AH19" s="267"/>
      <c r="AI19" s="267"/>
      <c r="AJ19" s="267"/>
      <c r="AK19" s="267"/>
      <c r="AL19" s="267"/>
      <c r="AM19" s="267"/>
      <c r="AN19" s="267"/>
      <c r="AO19" s="267"/>
    </row>
    <row r="20" spans="1:41" ht="18.75" customHeight="1">
      <c r="A20" s="420" t="s">
        <v>145</v>
      </c>
      <c r="B20" s="421"/>
      <c r="C20" s="421"/>
      <c r="D20" s="421"/>
      <c r="E20" s="421"/>
      <c r="F20" s="421"/>
      <c r="G20" s="421"/>
      <c r="H20" s="421"/>
      <c r="I20" s="421"/>
      <c r="J20" s="422"/>
      <c r="K20" s="272"/>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row>
    <row r="21" spans="1:41" ht="12.75" customHeight="1">
      <c r="A21" s="415" t="s">
        <v>50</v>
      </c>
      <c r="B21" s="415"/>
      <c r="C21" s="285">
        <f>SUM(C22:C26)</f>
        <v>13638.08778</v>
      </c>
      <c r="D21" s="286">
        <f>SUM(D22:D26)</f>
        <v>13398.078899999997</v>
      </c>
      <c r="E21" s="286">
        <f>SUM(E22:E26)</f>
        <v>13398.078899999997</v>
      </c>
      <c r="F21" s="431" t="s">
        <v>161</v>
      </c>
      <c r="G21" s="416" t="s">
        <v>128</v>
      </c>
      <c r="H21" s="432" t="s">
        <v>117</v>
      </c>
      <c r="I21" s="426" t="s">
        <v>556</v>
      </c>
      <c r="J21" s="433"/>
      <c r="K21" s="272"/>
      <c r="L21" s="284"/>
      <c r="M21" s="284"/>
      <c r="N21" s="284"/>
      <c r="O21" s="284"/>
      <c r="P21" s="284"/>
      <c r="Q21" s="284"/>
      <c r="R21" s="284"/>
      <c r="S21" s="284"/>
      <c r="T21" s="284"/>
      <c r="U21" s="284"/>
      <c r="V21" s="284"/>
      <c r="W21" s="284"/>
      <c r="X21" s="284"/>
      <c r="Y21" s="284"/>
      <c r="Z21" s="284"/>
      <c r="AA21" s="284"/>
      <c r="AB21" s="284"/>
      <c r="AC21" s="284"/>
      <c r="AD21" s="284"/>
      <c r="AE21" s="284"/>
      <c r="AF21" s="267"/>
      <c r="AG21" s="267"/>
      <c r="AH21" s="267"/>
      <c r="AI21" s="267"/>
      <c r="AJ21" s="267"/>
      <c r="AK21" s="267"/>
      <c r="AL21" s="267"/>
      <c r="AM21" s="267"/>
      <c r="AN21" s="267"/>
      <c r="AO21" s="267"/>
    </row>
    <row r="22" spans="1:41" ht="12.75" customHeight="1">
      <c r="A22" s="415" t="s">
        <v>7</v>
      </c>
      <c r="B22" s="415"/>
      <c r="C22" s="285">
        <f aca="true" t="shared" si="0" ref="C22:E26">SUM(C29+C136+C180+C259+C297+C313+C356)</f>
        <v>912.1917799999999</v>
      </c>
      <c r="D22" s="285">
        <f t="shared" si="0"/>
        <v>912.19178</v>
      </c>
      <c r="E22" s="285">
        <f t="shared" si="0"/>
        <v>912.19178</v>
      </c>
      <c r="F22" s="424"/>
      <c r="G22" s="416"/>
      <c r="H22" s="416"/>
      <c r="I22" s="426"/>
      <c r="J22" s="426"/>
      <c r="K22" s="272"/>
      <c r="L22" s="284"/>
      <c r="M22" s="284"/>
      <c r="N22" s="284"/>
      <c r="O22" s="284"/>
      <c r="P22" s="284"/>
      <c r="Q22" s="284"/>
      <c r="R22" s="284"/>
      <c r="S22" s="284"/>
      <c r="T22" s="284"/>
      <c r="U22" s="284"/>
      <c r="V22" s="284"/>
      <c r="W22" s="284"/>
      <c r="X22" s="284"/>
      <c r="Y22" s="284"/>
      <c r="Z22" s="284"/>
      <c r="AA22" s="284"/>
      <c r="AB22" s="284"/>
      <c r="AC22" s="284"/>
      <c r="AD22" s="284"/>
      <c r="AE22" s="284"/>
      <c r="AF22" s="267"/>
      <c r="AG22" s="267"/>
      <c r="AH22" s="267"/>
      <c r="AI22" s="267"/>
      <c r="AJ22" s="267"/>
      <c r="AK22" s="267"/>
      <c r="AL22" s="267"/>
      <c r="AM22" s="267"/>
      <c r="AN22" s="267"/>
      <c r="AO22" s="267"/>
    </row>
    <row r="23" spans="1:41" ht="12.75" customHeight="1">
      <c r="A23" s="415" t="s">
        <v>15</v>
      </c>
      <c r="B23" s="415"/>
      <c r="C23" s="285">
        <f t="shared" si="0"/>
        <v>11225.896</v>
      </c>
      <c r="D23" s="285">
        <f t="shared" si="0"/>
        <v>10985.887119999998</v>
      </c>
      <c r="E23" s="285">
        <f t="shared" si="0"/>
        <v>10985.887119999998</v>
      </c>
      <c r="F23" s="424"/>
      <c r="G23" s="416"/>
      <c r="H23" s="416"/>
      <c r="I23" s="426"/>
      <c r="J23" s="426"/>
      <c r="K23" s="272"/>
      <c r="L23" s="284"/>
      <c r="M23" s="284"/>
      <c r="N23" s="284"/>
      <c r="O23" s="284"/>
      <c r="P23" s="284"/>
      <c r="Q23" s="284"/>
      <c r="R23" s="284"/>
      <c r="S23" s="284"/>
      <c r="T23" s="284"/>
      <c r="U23" s="284"/>
      <c r="V23" s="284"/>
      <c r="W23" s="284"/>
      <c r="X23" s="284"/>
      <c r="Y23" s="284"/>
      <c r="Z23" s="284"/>
      <c r="AA23" s="284"/>
      <c r="AB23" s="284"/>
      <c r="AC23" s="284"/>
      <c r="AD23" s="284"/>
      <c r="AE23" s="284"/>
      <c r="AF23" s="267"/>
      <c r="AG23" s="267"/>
      <c r="AH23" s="267"/>
      <c r="AI23" s="267"/>
      <c r="AJ23" s="267"/>
      <c r="AK23" s="267"/>
      <c r="AL23" s="267"/>
      <c r="AM23" s="267"/>
      <c r="AN23" s="267"/>
      <c r="AO23" s="267"/>
    </row>
    <row r="24" spans="1:41" ht="12.75" customHeight="1">
      <c r="A24" s="415" t="s">
        <v>16</v>
      </c>
      <c r="B24" s="415"/>
      <c r="C24" s="285">
        <f t="shared" si="0"/>
        <v>1500</v>
      </c>
      <c r="D24" s="285">
        <f t="shared" si="0"/>
        <v>1500</v>
      </c>
      <c r="E24" s="285">
        <f t="shared" si="0"/>
        <v>1500</v>
      </c>
      <c r="F24" s="424"/>
      <c r="G24" s="416"/>
      <c r="H24" s="416"/>
      <c r="I24" s="426"/>
      <c r="J24" s="426"/>
      <c r="K24" s="272"/>
      <c r="L24" s="284"/>
      <c r="M24" s="287"/>
      <c r="N24" s="284"/>
      <c r="O24" s="284"/>
      <c r="P24" s="284"/>
      <c r="Q24" s="284"/>
      <c r="R24" s="284"/>
      <c r="S24" s="284"/>
      <c r="T24" s="284"/>
      <c r="U24" s="284"/>
      <c r="V24" s="284"/>
      <c r="W24" s="284"/>
      <c r="X24" s="284"/>
      <c r="Y24" s="284"/>
      <c r="Z24" s="284"/>
      <c r="AA24" s="284"/>
      <c r="AB24" s="284"/>
      <c r="AC24" s="284"/>
      <c r="AD24" s="284"/>
      <c r="AE24" s="284"/>
      <c r="AF24" s="267"/>
      <c r="AG24" s="267"/>
      <c r="AH24" s="267"/>
      <c r="AI24" s="267"/>
      <c r="AJ24" s="267"/>
      <c r="AK24" s="267"/>
      <c r="AL24" s="267"/>
      <c r="AM24" s="267"/>
      <c r="AN24" s="267"/>
      <c r="AO24" s="267"/>
    </row>
    <row r="25" spans="1:41" ht="12">
      <c r="A25" s="415" t="s">
        <v>17</v>
      </c>
      <c r="B25" s="415"/>
      <c r="C25" s="285">
        <f t="shared" si="0"/>
        <v>0</v>
      </c>
      <c r="D25" s="286">
        <f t="shared" si="0"/>
        <v>0</v>
      </c>
      <c r="E25" s="286">
        <f t="shared" si="0"/>
        <v>0</v>
      </c>
      <c r="F25" s="424"/>
      <c r="G25" s="416"/>
      <c r="H25" s="416"/>
      <c r="I25" s="426"/>
      <c r="J25" s="426"/>
      <c r="K25" s="272"/>
      <c r="L25" s="284"/>
      <c r="M25" s="284"/>
      <c r="N25" s="284"/>
      <c r="O25" s="284"/>
      <c r="P25" s="284"/>
      <c r="Q25" s="284"/>
      <c r="R25" s="284"/>
      <c r="S25" s="284"/>
      <c r="T25" s="284"/>
      <c r="U25" s="284"/>
      <c r="V25" s="284"/>
      <c r="W25" s="284"/>
      <c r="X25" s="284"/>
      <c r="Y25" s="284"/>
      <c r="Z25" s="284"/>
      <c r="AA25" s="284"/>
      <c r="AB25" s="284"/>
      <c r="AC25" s="284"/>
      <c r="AD25" s="284"/>
      <c r="AE25" s="284"/>
      <c r="AF25" s="267"/>
      <c r="AG25" s="267"/>
      <c r="AH25" s="267"/>
      <c r="AI25" s="267"/>
      <c r="AJ25" s="267"/>
      <c r="AK25" s="267"/>
      <c r="AL25" s="267"/>
      <c r="AM25" s="267"/>
      <c r="AN25" s="267"/>
      <c r="AO25" s="267"/>
    </row>
    <row r="26" spans="1:41" ht="12">
      <c r="A26" s="415" t="s">
        <v>5</v>
      </c>
      <c r="B26" s="415"/>
      <c r="C26" s="285">
        <f t="shared" si="0"/>
        <v>0</v>
      </c>
      <c r="D26" s="286">
        <f t="shared" si="0"/>
        <v>0</v>
      </c>
      <c r="E26" s="286">
        <f t="shared" si="0"/>
        <v>0</v>
      </c>
      <c r="F26" s="425"/>
      <c r="G26" s="417"/>
      <c r="H26" s="417"/>
      <c r="I26" s="427"/>
      <c r="J26" s="427"/>
      <c r="K26" s="272"/>
      <c r="L26" s="284"/>
      <c r="M26" s="284"/>
      <c r="N26" s="284"/>
      <c r="O26" s="284"/>
      <c r="P26" s="284"/>
      <c r="Q26" s="284"/>
      <c r="R26" s="284"/>
      <c r="S26" s="284"/>
      <c r="T26" s="284"/>
      <c r="U26" s="284"/>
      <c r="V26" s="284"/>
      <c r="W26" s="284"/>
      <c r="X26" s="284"/>
      <c r="Y26" s="284"/>
      <c r="Z26" s="284"/>
      <c r="AA26" s="284"/>
      <c r="AB26" s="284"/>
      <c r="AC26" s="284"/>
      <c r="AD26" s="284"/>
      <c r="AE26" s="284"/>
      <c r="AF26" s="267"/>
      <c r="AG26" s="267"/>
      <c r="AH26" s="267"/>
      <c r="AI26" s="267"/>
      <c r="AJ26" s="267"/>
      <c r="AK26" s="267"/>
      <c r="AL26" s="267"/>
      <c r="AM26" s="267"/>
      <c r="AN26" s="267"/>
      <c r="AO26" s="267"/>
    </row>
    <row r="27" spans="1:41" ht="27" customHeight="1">
      <c r="A27" s="288" t="s">
        <v>14</v>
      </c>
      <c r="B27" s="399" t="s">
        <v>115</v>
      </c>
      <c r="C27" s="399"/>
      <c r="D27" s="399"/>
      <c r="E27" s="399"/>
      <c r="F27" s="434"/>
      <c r="G27" s="414" t="s">
        <v>128</v>
      </c>
      <c r="H27" s="414" t="s">
        <v>117</v>
      </c>
      <c r="I27" s="414"/>
      <c r="J27" s="414"/>
      <c r="K27" s="272"/>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row>
    <row r="28" spans="1:41" ht="12.75" customHeight="1">
      <c r="A28" s="415" t="s">
        <v>50</v>
      </c>
      <c r="B28" s="415"/>
      <c r="C28" s="257">
        <f>SUM(C29:C33)</f>
        <v>7614.44178</v>
      </c>
      <c r="D28" s="280">
        <f>SUM(D29:D33)</f>
        <v>7517.6159</v>
      </c>
      <c r="E28" s="280">
        <f>SUM(E29:E33)</f>
        <v>7517.6159</v>
      </c>
      <c r="F28" s="434"/>
      <c r="G28" s="414"/>
      <c r="H28" s="414"/>
      <c r="I28" s="414"/>
      <c r="J28" s="414"/>
      <c r="K28" s="272"/>
      <c r="L28" s="284"/>
      <c r="M28" s="284"/>
      <c r="N28" s="284"/>
      <c r="O28" s="284"/>
      <c r="P28" s="284"/>
      <c r="Q28" s="284"/>
      <c r="R28" s="284"/>
      <c r="S28" s="284"/>
      <c r="T28" s="284"/>
      <c r="U28" s="284"/>
      <c r="V28" s="284"/>
      <c r="W28" s="284"/>
      <c r="X28" s="284"/>
      <c r="Y28" s="284"/>
      <c r="Z28" s="284"/>
      <c r="AA28" s="284"/>
      <c r="AB28" s="284"/>
      <c r="AC28" s="284"/>
      <c r="AD28" s="284"/>
      <c r="AE28" s="284"/>
      <c r="AF28" s="267"/>
      <c r="AG28" s="267"/>
      <c r="AH28" s="267"/>
      <c r="AI28" s="267"/>
      <c r="AJ28" s="267"/>
      <c r="AK28" s="267"/>
      <c r="AL28" s="267"/>
      <c r="AM28" s="267"/>
      <c r="AN28" s="267"/>
      <c r="AO28" s="267"/>
    </row>
    <row r="29" spans="1:41" ht="12.75" customHeight="1">
      <c r="A29" s="415" t="s">
        <v>7</v>
      </c>
      <c r="B29" s="415"/>
      <c r="C29" s="257">
        <f aca="true" t="shared" si="1" ref="C29:E33">C36+C44+C51+C58+C67+C76+C83+C92+C101+C108+C115+C122+C129</f>
        <v>469.768</v>
      </c>
      <c r="D29" s="257">
        <f t="shared" si="1"/>
        <v>469.76800000000003</v>
      </c>
      <c r="E29" s="257">
        <f t="shared" si="1"/>
        <v>469.76800000000003</v>
      </c>
      <c r="F29" s="434"/>
      <c r="G29" s="414"/>
      <c r="H29" s="414"/>
      <c r="I29" s="414"/>
      <c r="J29" s="414"/>
      <c r="K29" s="272"/>
      <c r="L29" s="284"/>
      <c r="M29" s="284"/>
      <c r="N29" s="284"/>
      <c r="O29" s="284"/>
      <c r="P29" s="284"/>
      <c r="Q29" s="284"/>
      <c r="R29" s="284"/>
      <c r="S29" s="284"/>
      <c r="T29" s="284"/>
      <c r="U29" s="284"/>
      <c r="V29" s="284"/>
      <c r="W29" s="284"/>
      <c r="X29" s="284"/>
      <c r="Y29" s="284"/>
      <c r="Z29" s="284"/>
      <c r="AA29" s="284"/>
      <c r="AB29" s="284"/>
      <c r="AC29" s="284"/>
      <c r="AD29" s="284"/>
      <c r="AE29" s="284"/>
      <c r="AF29" s="267"/>
      <c r="AG29" s="267"/>
      <c r="AH29" s="267"/>
      <c r="AI29" s="267"/>
      <c r="AJ29" s="267"/>
      <c r="AK29" s="267"/>
      <c r="AL29" s="267"/>
      <c r="AM29" s="267"/>
      <c r="AN29" s="267"/>
      <c r="AO29" s="267"/>
    </row>
    <row r="30" spans="1:41" ht="12.75" customHeight="1">
      <c r="A30" s="415" t="s">
        <v>15</v>
      </c>
      <c r="B30" s="415"/>
      <c r="C30" s="257">
        <f t="shared" si="1"/>
        <v>5644.67378</v>
      </c>
      <c r="D30" s="257">
        <f t="shared" si="1"/>
        <v>5547.8479</v>
      </c>
      <c r="E30" s="257">
        <f t="shared" si="1"/>
        <v>5547.8479</v>
      </c>
      <c r="F30" s="434"/>
      <c r="G30" s="414"/>
      <c r="H30" s="414"/>
      <c r="I30" s="414"/>
      <c r="J30" s="414"/>
      <c r="K30" s="272"/>
      <c r="L30" s="284"/>
      <c r="M30" s="284"/>
      <c r="N30" s="284"/>
      <c r="O30" s="284"/>
      <c r="P30" s="284"/>
      <c r="Q30" s="284"/>
      <c r="R30" s="284"/>
      <c r="S30" s="284"/>
      <c r="T30" s="284"/>
      <c r="U30" s="284"/>
      <c r="V30" s="284"/>
      <c r="W30" s="284"/>
      <c r="X30" s="284"/>
      <c r="Y30" s="284"/>
      <c r="Z30" s="284"/>
      <c r="AA30" s="284"/>
      <c r="AB30" s="284"/>
      <c r="AC30" s="284"/>
      <c r="AD30" s="284"/>
      <c r="AE30" s="284"/>
      <c r="AF30" s="267"/>
      <c r="AG30" s="267"/>
      <c r="AH30" s="267"/>
      <c r="AI30" s="267"/>
      <c r="AJ30" s="267"/>
      <c r="AK30" s="267"/>
      <c r="AL30" s="267"/>
      <c r="AM30" s="267"/>
      <c r="AN30" s="267"/>
      <c r="AO30" s="267"/>
    </row>
    <row r="31" spans="1:41" ht="12.75" customHeight="1">
      <c r="A31" s="415" t="s">
        <v>16</v>
      </c>
      <c r="B31" s="415"/>
      <c r="C31" s="257">
        <f t="shared" si="1"/>
        <v>1500</v>
      </c>
      <c r="D31" s="257">
        <f t="shared" si="1"/>
        <v>1500</v>
      </c>
      <c r="E31" s="257">
        <f t="shared" si="1"/>
        <v>1500</v>
      </c>
      <c r="F31" s="434"/>
      <c r="G31" s="414"/>
      <c r="H31" s="414"/>
      <c r="I31" s="414"/>
      <c r="J31" s="414"/>
      <c r="K31" s="272"/>
      <c r="L31" s="284"/>
      <c r="M31" s="284"/>
      <c r="N31" s="284"/>
      <c r="O31" s="284"/>
      <c r="P31" s="284"/>
      <c r="Q31" s="284"/>
      <c r="R31" s="284"/>
      <c r="S31" s="284"/>
      <c r="T31" s="284"/>
      <c r="U31" s="284"/>
      <c r="V31" s="284"/>
      <c r="W31" s="284"/>
      <c r="X31" s="284"/>
      <c r="Y31" s="284"/>
      <c r="Z31" s="284"/>
      <c r="AA31" s="284"/>
      <c r="AB31" s="284"/>
      <c r="AC31" s="284"/>
      <c r="AD31" s="284"/>
      <c r="AE31" s="284"/>
      <c r="AF31" s="267"/>
      <c r="AG31" s="267"/>
      <c r="AH31" s="267"/>
      <c r="AI31" s="267"/>
      <c r="AJ31" s="267"/>
      <c r="AK31" s="267"/>
      <c r="AL31" s="267"/>
      <c r="AM31" s="267"/>
      <c r="AN31" s="267"/>
      <c r="AO31" s="267"/>
    </row>
    <row r="32" spans="1:41" ht="12">
      <c r="A32" s="415" t="s">
        <v>17</v>
      </c>
      <c r="B32" s="415"/>
      <c r="C32" s="257">
        <f t="shared" si="1"/>
        <v>0</v>
      </c>
      <c r="D32" s="257">
        <f t="shared" si="1"/>
        <v>0</v>
      </c>
      <c r="E32" s="257">
        <f t="shared" si="1"/>
        <v>0</v>
      </c>
      <c r="F32" s="434"/>
      <c r="G32" s="414"/>
      <c r="H32" s="414"/>
      <c r="I32" s="414"/>
      <c r="J32" s="414"/>
      <c r="K32" s="272"/>
      <c r="L32" s="284"/>
      <c r="M32" s="284"/>
      <c r="N32" s="284"/>
      <c r="O32" s="284"/>
      <c r="P32" s="284"/>
      <c r="Q32" s="284"/>
      <c r="R32" s="284"/>
      <c r="S32" s="284"/>
      <c r="T32" s="284"/>
      <c r="U32" s="284"/>
      <c r="V32" s="284"/>
      <c r="W32" s="284"/>
      <c r="X32" s="284"/>
      <c r="Y32" s="284"/>
      <c r="Z32" s="284"/>
      <c r="AA32" s="284"/>
      <c r="AB32" s="284"/>
      <c r="AC32" s="284"/>
      <c r="AD32" s="284"/>
      <c r="AE32" s="284"/>
      <c r="AF32" s="267"/>
      <c r="AG32" s="267"/>
      <c r="AH32" s="267"/>
      <c r="AI32" s="267"/>
      <c r="AJ32" s="267"/>
      <c r="AK32" s="267"/>
      <c r="AL32" s="267"/>
      <c r="AM32" s="267"/>
      <c r="AN32" s="267"/>
      <c r="AO32" s="267"/>
    </row>
    <row r="33" spans="1:41" ht="12">
      <c r="A33" s="415" t="s">
        <v>5</v>
      </c>
      <c r="B33" s="415"/>
      <c r="C33" s="257">
        <f t="shared" si="1"/>
        <v>0</v>
      </c>
      <c r="D33" s="257">
        <f t="shared" si="1"/>
        <v>0</v>
      </c>
      <c r="E33" s="257">
        <f t="shared" si="1"/>
        <v>0</v>
      </c>
      <c r="F33" s="434"/>
      <c r="G33" s="414"/>
      <c r="H33" s="414"/>
      <c r="I33" s="414"/>
      <c r="J33" s="414"/>
      <c r="K33" s="272"/>
      <c r="L33" s="284"/>
      <c r="M33" s="284"/>
      <c r="N33" s="284"/>
      <c r="O33" s="284"/>
      <c r="P33" s="284"/>
      <c r="Q33" s="284"/>
      <c r="R33" s="284"/>
      <c r="S33" s="284"/>
      <c r="T33" s="284"/>
      <c r="U33" s="284"/>
      <c r="V33" s="284"/>
      <c r="W33" s="284"/>
      <c r="X33" s="284"/>
      <c r="Y33" s="284"/>
      <c r="Z33" s="284"/>
      <c r="AA33" s="284"/>
      <c r="AB33" s="284"/>
      <c r="AC33" s="284"/>
      <c r="AD33" s="284"/>
      <c r="AE33" s="284"/>
      <c r="AF33" s="267"/>
      <c r="AG33" s="267"/>
      <c r="AH33" s="267"/>
      <c r="AI33" s="267"/>
      <c r="AJ33" s="267"/>
      <c r="AK33" s="267"/>
      <c r="AL33" s="267"/>
      <c r="AM33" s="267"/>
      <c r="AN33" s="267"/>
      <c r="AO33" s="267"/>
    </row>
    <row r="34" spans="1:41" ht="32.25" customHeight="1">
      <c r="A34" s="257" t="s">
        <v>63</v>
      </c>
      <c r="B34" s="398" t="s">
        <v>162</v>
      </c>
      <c r="C34" s="398"/>
      <c r="D34" s="398"/>
      <c r="E34" s="398"/>
      <c r="F34" s="419" t="s">
        <v>161</v>
      </c>
      <c r="G34" s="414" t="s">
        <v>129</v>
      </c>
      <c r="H34" s="414" t="s">
        <v>140</v>
      </c>
      <c r="I34" s="414" t="s">
        <v>796</v>
      </c>
      <c r="J34" s="414" t="s">
        <v>557</v>
      </c>
      <c r="K34" s="435"/>
      <c r="L34" s="436"/>
      <c r="M34" s="437"/>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row>
    <row r="35" spans="1:41" ht="12">
      <c r="A35" s="415" t="s">
        <v>50</v>
      </c>
      <c r="B35" s="415"/>
      <c r="C35" s="257">
        <f>SUM(C36:C40)</f>
        <v>4500</v>
      </c>
      <c r="D35" s="280">
        <f>SUM(D36:D40)</f>
        <v>4499.8659</v>
      </c>
      <c r="E35" s="280">
        <f>SUM(E36:E40)</f>
        <v>4499.8659</v>
      </c>
      <c r="F35" s="419"/>
      <c r="G35" s="414"/>
      <c r="H35" s="414"/>
      <c r="I35" s="414"/>
      <c r="J35" s="414"/>
      <c r="K35" s="435"/>
      <c r="L35" s="436"/>
      <c r="M35" s="436"/>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row>
    <row r="36" spans="1:41" ht="12">
      <c r="A36" s="415" t="s">
        <v>7</v>
      </c>
      <c r="B36" s="415"/>
      <c r="C36" s="257">
        <v>0</v>
      </c>
      <c r="D36" s="280">
        <v>0</v>
      </c>
      <c r="E36" s="280">
        <v>0</v>
      </c>
      <c r="F36" s="419"/>
      <c r="G36" s="414"/>
      <c r="H36" s="414"/>
      <c r="I36" s="414"/>
      <c r="J36" s="414"/>
      <c r="K36" s="435"/>
      <c r="L36" s="436"/>
      <c r="M36" s="436"/>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c r="AN36" s="438"/>
      <c r="AO36" s="438"/>
    </row>
    <row r="37" spans="1:41" ht="12">
      <c r="A37" s="415" t="s">
        <v>15</v>
      </c>
      <c r="B37" s="415"/>
      <c r="C37" s="257">
        <f>3400-400</f>
        <v>3000</v>
      </c>
      <c r="D37" s="280">
        <v>2999.8659</v>
      </c>
      <c r="E37" s="280">
        <v>2999.8659</v>
      </c>
      <c r="F37" s="419"/>
      <c r="G37" s="414"/>
      <c r="H37" s="414"/>
      <c r="I37" s="414"/>
      <c r="J37" s="414"/>
      <c r="K37" s="435"/>
      <c r="L37" s="436"/>
      <c r="M37" s="436"/>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row>
    <row r="38" spans="1:41" ht="12">
      <c r="A38" s="415" t="s">
        <v>16</v>
      </c>
      <c r="B38" s="415"/>
      <c r="C38" s="257">
        <v>1500</v>
      </c>
      <c r="D38" s="280">
        <v>1500</v>
      </c>
      <c r="E38" s="280">
        <v>1500</v>
      </c>
      <c r="F38" s="419"/>
      <c r="G38" s="414"/>
      <c r="H38" s="414"/>
      <c r="I38" s="414"/>
      <c r="J38" s="414"/>
      <c r="K38" s="435"/>
      <c r="L38" s="436"/>
      <c r="M38" s="436"/>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row>
    <row r="39" spans="1:41" ht="12">
      <c r="A39" s="415" t="s">
        <v>17</v>
      </c>
      <c r="B39" s="415"/>
      <c r="C39" s="257">
        <v>0</v>
      </c>
      <c r="D39" s="280">
        <v>0</v>
      </c>
      <c r="E39" s="280">
        <v>0</v>
      </c>
      <c r="F39" s="419"/>
      <c r="G39" s="414"/>
      <c r="H39" s="414"/>
      <c r="I39" s="414"/>
      <c r="J39" s="414"/>
      <c r="K39" s="435"/>
      <c r="L39" s="436"/>
      <c r="M39" s="436"/>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row>
    <row r="40" spans="1:41" ht="80.25" customHeight="1">
      <c r="A40" s="415" t="s">
        <v>5</v>
      </c>
      <c r="B40" s="415"/>
      <c r="C40" s="257">
        <v>0</v>
      </c>
      <c r="D40" s="280">
        <v>0</v>
      </c>
      <c r="E40" s="280">
        <v>0</v>
      </c>
      <c r="F40" s="419"/>
      <c r="G40" s="414"/>
      <c r="H40" s="414"/>
      <c r="I40" s="414"/>
      <c r="J40" s="414"/>
      <c r="K40" s="435"/>
      <c r="L40" s="436"/>
      <c r="M40" s="436"/>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row>
    <row r="41" spans="1:41" ht="18.75" customHeight="1">
      <c r="A41" s="342" t="s">
        <v>803</v>
      </c>
      <c r="B41" s="343"/>
      <c r="C41" s="257">
        <f>3400-400</f>
        <v>3000</v>
      </c>
      <c r="D41" s="280">
        <v>2999.8659</v>
      </c>
      <c r="E41" s="280">
        <v>2999.8659</v>
      </c>
      <c r="F41" s="279"/>
      <c r="G41" s="289"/>
      <c r="H41" s="289"/>
      <c r="I41" s="289"/>
      <c r="J41" s="289"/>
      <c r="K41" s="290"/>
      <c r="L41" s="291"/>
      <c r="M41" s="291"/>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row>
    <row r="42" spans="1:41" ht="37.5" customHeight="1">
      <c r="A42" s="257" t="s">
        <v>163</v>
      </c>
      <c r="B42" s="398" t="s">
        <v>164</v>
      </c>
      <c r="C42" s="398"/>
      <c r="D42" s="398"/>
      <c r="E42" s="398"/>
      <c r="F42" s="419" t="s">
        <v>161</v>
      </c>
      <c r="G42" s="414" t="s">
        <v>126</v>
      </c>
      <c r="H42" s="414" t="s">
        <v>117</v>
      </c>
      <c r="I42" s="414" t="s">
        <v>791</v>
      </c>
      <c r="J42" s="414" t="s">
        <v>792</v>
      </c>
      <c r="K42" s="435"/>
      <c r="L42" s="436"/>
      <c r="M42" s="436"/>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row>
    <row r="43" spans="1:41" ht="12">
      <c r="A43" s="415" t="s">
        <v>50</v>
      </c>
      <c r="B43" s="415"/>
      <c r="C43" s="257">
        <f>SUM(C44:C48)</f>
        <v>197.74999999999997</v>
      </c>
      <c r="D43" s="280">
        <f>SUM(D44:D48)</f>
        <v>197.75</v>
      </c>
      <c r="E43" s="280">
        <f>SUM(E44:E48)</f>
        <v>197.75</v>
      </c>
      <c r="F43" s="419"/>
      <c r="G43" s="414"/>
      <c r="H43" s="414"/>
      <c r="I43" s="414"/>
      <c r="J43" s="414"/>
      <c r="K43" s="435"/>
      <c r="L43" s="436"/>
      <c r="M43" s="436"/>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row>
    <row r="44" spans="1:41" ht="12">
      <c r="A44" s="415" t="s">
        <v>7</v>
      </c>
      <c r="B44" s="415"/>
      <c r="C44" s="257">
        <f>349.768-150-30</f>
        <v>169.76799999999997</v>
      </c>
      <c r="D44" s="280">
        <v>169.768</v>
      </c>
      <c r="E44" s="280">
        <v>169.768</v>
      </c>
      <c r="F44" s="419"/>
      <c r="G44" s="414"/>
      <c r="H44" s="414"/>
      <c r="I44" s="414"/>
      <c r="J44" s="414"/>
      <c r="K44" s="435"/>
      <c r="L44" s="436"/>
      <c r="M44" s="436"/>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row>
    <row r="45" spans="1:41" ht="12">
      <c r="A45" s="415" t="s">
        <v>15</v>
      </c>
      <c r="B45" s="415"/>
      <c r="C45" s="257">
        <v>27.982</v>
      </c>
      <c r="D45" s="280">
        <v>27.982</v>
      </c>
      <c r="E45" s="280">
        <v>27.982</v>
      </c>
      <c r="F45" s="419"/>
      <c r="G45" s="414"/>
      <c r="H45" s="414"/>
      <c r="I45" s="414"/>
      <c r="J45" s="414"/>
      <c r="K45" s="435"/>
      <c r="L45" s="436"/>
      <c r="M45" s="436"/>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row>
    <row r="46" spans="1:41" ht="12">
      <c r="A46" s="415" t="s">
        <v>16</v>
      </c>
      <c r="B46" s="415"/>
      <c r="C46" s="257">
        <v>0</v>
      </c>
      <c r="D46" s="280">
        <v>0</v>
      </c>
      <c r="E46" s="280">
        <v>0</v>
      </c>
      <c r="F46" s="419"/>
      <c r="G46" s="414"/>
      <c r="H46" s="414"/>
      <c r="I46" s="414"/>
      <c r="J46" s="414"/>
      <c r="K46" s="435"/>
      <c r="L46" s="436"/>
      <c r="M46" s="436"/>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row>
    <row r="47" spans="1:41" ht="12">
      <c r="A47" s="415" t="s">
        <v>17</v>
      </c>
      <c r="B47" s="415"/>
      <c r="C47" s="257">
        <v>0</v>
      </c>
      <c r="D47" s="280">
        <v>0</v>
      </c>
      <c r="E47" s="280">
        <v>0</v>
      </c>
      <c r="F47" s="419"/>
      <c r="G47" s="414"/>
      <c r="H47" s="414"/>
      <c r="I47" s="414"/>
      <c r="J47" s="414"/>
      <c r="K47" s="435"/>
      <c r="L47" s="436"/>
      <c r="M47" s="436"/>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c r="AL47" s="438"/>
      <c r="AM47" s="438"/>
      <c r="AN47" s="438"/>
      <c r="AO47" s="438"/>
    </row>
    <row r="48" spans="1:41" ht="18" customHeight="1">
      <c r="A48" s="415" t="s">
        <v>5</v>
      </c>
      <c r="B48" s="415"/>
      <c r="C48" s="257">
        <v>0</v>
      </c>
      <c r="D48" s="280">
        <v>0</v>
      </c>
      <c r="E48" s="280">
        <v>0</v>
      </c>
      <c r="F48" s="419"/>
      <c r="G48" s="414"/>
      <c r="H48" s="414"/>
      <c r="I48" s="414"/>
      <c r="J48" s="414"/>
      <c r="K48" s="435"/>
      <c r="L48" s="436"/>
      <c r="M48" s="436"/>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row>
    <row r="49" spans="1:41" ht="27" customHeight="1">
      <c r="A49" s="257" t="s">
        <v>146</v>
      </c>
      <c r="B49" s="398" t="s">
        <v>165</v>
      </c>
      <c r="C49" s="398"/>
      <c r="D49" s="398"/>
      <c r="E49" s="398"/>
      <c r="F49" s="419" t="s">
        <v>161</v>
      </c>
      <c r="G49" s="414" t="s">
        <v>139</v>
      </c>
      <c r="H49" s="414" t="s">
        <v>121</v>
      </c>
      <c r="I49" s="414" t="s">
        <v>793</v>
      </c>
      <c r="J49" s="414" t="s">
        <v>794</v>
      </c>
      <c r="K49" s="435"/>
      <c r="L49" s="436"/>
      <c r="M49" s="437"/>
      <c r="N49" s="438"/>
      <c r="O49" s="438"/>
      <c r="P49" s="438"/>
      <c r="Q49" s="438"/>
      <c r="R49" s="438"/>
      <c r="S49" s="438"/>
      <c r="T49" s="438"/>
      <c r="U49" s="438"/>
      <c r="V49" s="438"/>
      <c r="W49" s="438"/>
      <c r="X49" s="438"/>
      <c r="Y49" s="438"/>
      <c r="Z49" s="438"/>
      <c r="AA49" s="438"/>
      <c r="AB49" s="438"/>
      <c r="AC49" s="438"/>
      <c r="AD49" s="438"/>
      <c r="AE49" s="438"/>
      <c r="AF49" s="438"/>
      <c r="AG49" s="438"/>
      <c r="AH49" s="438"/>
      <c r="AI49" s="438"/>
      <c r="AJ49" s="438"/>
      <c r="AK49" s="438"/>
      <c r="AL49" s="438"/>
      <c r="AM49" s="438"/>
      <c r="AN49" s="438"/>
      <c r="AO49" s="438"/>
    </row>
    <row r="50" spans="1:41" ht="12.75" customHeight="1">
      <c r="A50" s="415" t="s">
        <v>50</v>
      </c>
      <c r="B50" s="415"/>
      <c r="C50" s="257">
        <f>SUM(C51:C55)</f>
        <v>300</v>
      </c>
      <c r="D50" s="280">
        <f>SUM(D51:D55)</f>
        <v>300</v>
      </c>
      <c r="E50" s="280">
        <f>SUM(E51:E55)</f>
        <v>300</v>
      </c>
      <c r="F50" s="419"/>
      <c r="G50" s="414"/>
      <c r="H50" s="414"/>
      <c r="I50" s="414"/>
      <c r="J50" s="414"/>
      <c r="K50" s="435"/>
      <c r="L50" s="436"/>
      <c r="M50" s="437"/>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row>
    <row r="51" spans="1:41" ht="12.75" customHeight="1">
      <c r="A51" s="415" t="s">
        <v>7</v>
      </c>
      <c r="B51" s="415"/>
      <c r="C51" s="257">
        <v>300</v>
      </c>
      <c r="D51" s="280">
        <v>300</v>
      </c>
      <c r="E51" s="280">
        <v>300</v>
      </c>
      <c r="F51" s="419"/>
      <c r="G51" s="414"/>
      <c r="H51" s="414"/>
      <c r="I51" s="414"/>
      <c r="J51" s="414"/>
      <c r="K51" s="435"/>
      <c r="L51" s="436"/>
      <c r="M51" s="437"/>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c r="AO51" s="438"/>
    </row>
    <row r="52" spans="1:41" ht="12.75" customHeight="1">
      <c r="A52" s="415" t="s">
        <v>15</v>
      </c>
      <c r="B52" s="415"/>
      <c r="C52" s="257">
        <v>0</v>
      </c>
      <c r="D52" s="280">
        <v>0</v>
      </c>
      <c r="E52" s="280">
        <v>0</v>
      </c>
      <c r="F52" s="419"/>
      <c r="G52" s="414"/>
      <c r="H52" s="414"/>
      <c r="I52" s="414"/>
      <c r="J52" s="414"/>
      <c r="K52" s="435"/>
      <c r="L52" s="436"/>
      <c r="M52" s="437"/>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row>
    <row r="53" spans="1:41" ht="12.75" customHeight="1">
      <c r="A53" s="415" t="s">
        <v>16</v>
      </c>
      <c r="B53" s="415"/>
      <c r="C53" s="257">
        <v>0</v>
      </c>
      <c r="D53" s="280">
        <v>0</v>
      </c>
      <c r="E53" s="280">
        <v>0</v>
      </c>
      <c r="F53" s="419"/>
      <c r="G53" s="414"/>
      <c r="H53" s="414"/>
      <c r="I53" s="414"/>
      <c r="J53" s="414"/>
      <c r="K53" s="435"/>
      <c r="L53" s="436"/>
      <c r="M53" s="437"/>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c r="AL53" s="438"/>
      <c r="AM53" s="438"/>
      <c r="AN53" s="438"/>
      <c r="AO53" s="438"/>
    </row>
    <row r="54" spans="1:41" ht="12.75" customHeight="1">
      <c r="A54" s="415" t="s">
        <v>17</v>
      </c>
      <c r="B54" s="415"/>
      <c r="C54" s="257">
        <v>0</v>
      </c>
      <c r="D54" s="280">
        <v>0</v>
      </c>
      <c r="E54" s="280">
        <v>0</v>
      </c>
      <c r="F54" s="419"/>
      <c r="G54" s="414"/>
      <c r="H54" s="414"/>
      <c r="I54" s="414"/>
      <c r="J54" s="414"/>
      <c r="K54" s="435"/>
      <c r="L54" s="436"/>
      <c r="M54" s="437"/>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row>
    <row r="55" spans="1:41" ht="12.75" customHeight="1">
      <c r="A55" s="415" t="s">
        <v>5</v>
      </c>
      <c r="B55" s="415"/>
      <c r="C55" s="257">
        <v>0</v>
      </c>
      <c r="D55" s="280">
        <v>0</v>
      </c>
      <c r="E55" s="280">
        <v>0</v>
      </c>
      <c r="F55" s="419"/>
      <c r="G55" s="414"/>
      <c r="H55" s="414"/>
      <c r="I55" s="414"/>
      <c r="J55" s="414"/>
      <c r="K55" s="435"/>
      <c r="L55" s="436"/>
      <c r="M55" s="437"/>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c r="AL55" s="438"/>
      <c r="AM55" s="438"/>
      <c r="AN55" s="438"/>
      <c r="AO55" s="438"/>
    </row>
    <row r="56" spans="1:41" ht="12" customHeight="1">
      <c r="A56" s="257" t="s">
        <v>166</v>
      </c>
      <c r="B56" s="398" t="s">
        <v>167</v>
      </c>
      <c r="C56" s="398"/>
      <c r="D56" s="398"/>
      <c r="E56" s="398"/>
      <c r="F56" s="419" t="s">
        <v>168</v>
      </c>
      <c r="G56" s="414" t="s">
        <v>796</v>
      </c>
      <c r="H56" s="414" t="s">
        <v>796</v>
      </c>
      <c r="I56" s="414" t="s">
        <v>796</v>
      </c>
      <c r="J56" s="414" t="s">
        <v>795</v>
      </c>
      <c r="K56" s="435"/>
      <c r="L56" s="436"/>
      <c r="M56" s="436"/>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row>
    <row r="57" spans="1:41" ht="12">
      <c r="A57" s="415" t="s">
        <v>50</v>
      </c>
      <c r="B57" s="415"/>
      <c r="C57" s="257">
        <f>SUM(C58,C59,C60,C61,C62)</f>
        <v>0</v>
      </c>
      <c r="D57" s="280">
        <f>SUM(D58:D62)</f>
        <v>0</v>
      </c>
      <c r="E57" s="280">
        <f>SUM(E58:E62)</f>
        <v>0</v>
      </c>
      <c r="F57" s="419"/>
      <c r="G57" s="414"/>
      <c r="H57" s="414"/>
      <c r="I57" s="414"/>
      <c r="J57" s="414"/>
      <c r="K57" s="435"/>
      <c r="L57" s="436"/>
      <c r="M57" s="436"/>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row>
    <row r="58" spans="1:41" ht="12">
      <c r="A58" s="415" t="s">
        <v>7</v>
      </c>
      <c r="B58" s="415"/>
      <c r="C58" s="257">
        <v>0</v>
      </c>
      <c r="D58" s="280">
        <v>0</v>
      </c>
      <c r="E58" s="280">
        <v>0</v>
      </c>
      <c r="F58" s="419"/>
      <c r="G58" s="414"/>
      <c r="H58" s="414"/>
      <c r="I58" s="414"/>
      <c r="J58" s="414"/>
      <c r="K58" s="435"/>
      <c r="L58" s="436"/>
      <c r="M58" s="436"/>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row>
    <row r="59" spans="1:41" ht="12">
      <c r="A59" s="415" t="s">
        <v>15</v>
      </c>
      <c r="B59" s="415"/>
      <c r="C59" s="257">
        <v>0</v>
      </c>
      <c r="D59" s="280">
        <v>0</v>
      </c>
      <c r="E59" s="280">
        <v>0</v>
      </c>
      <c r="F59" s="419"/>
      <c r="G59" s="414"/>
      <c r="H59" s="414"/>
      <c r="I59" s="414"/>
      <c r="J59" s="414"/>
      <c r="K59" s="435"/>
      <c r="L59" s="436"/>
      <c r="M59" s="436"/>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row>
    <row r="60" spans="1:41" ht="12">
      <c r="A60" s="415" t="s">
        <v>16</v>
      </c>
      <c r="B60" s="415"/>
      <c r="C60" s="257">
        <v>0</v>
      </c>
      <c r="D60" s="280">
        <v>0</v>
      </c>
      <c r="E60" s="280">
        <v>0</v>
      </c>
      <c r="F60" s="419"/>
      <c r="G60" s="414"/>
      <c r="H60" s="414"/>
      <c r="I60" s="414"/>
      <c r="J60" s="414"/>
      <c r="K60" s="435"/>
      <c r="L60" s="436"/>
      <c r="M60" s="436"/>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c r="AO60" s="438"/>
    </row>
    <row r="61" spans="1:41" ht="12">
      <c r="A61" s="415" t="s">
        <v>17</v>
      </c>
      <c r="B61" s="415"/>
      <c r="C61" s="257">
        <v>0</v>
      </c>
      <c r="D61" s="280">
        <v>0</v>
      </c>
      <c r="E61" s="280">
        <v>0</v>
      </c>
      <c r="F61" s="419"/>
      <c r="G61" s="414"/>
      <c r="H61" s="414"/>
      <c r="I61" s="414"/>
      <c r="J61" s="414"/>
      <c r="K61" s="435"/>
      <c r="L61" s="436"/>
      <c r="M61" s="436"/>
      <c r="N61" s="438"/>
      <c r="O61" s="438"/>
      <c r="P61" s="438"/>
      <c r="Q61" s="438"/>
      <c r="R61" s="438"/>
      <c r="S61" s="438"/>
      <c r="T61" s="438"/>
      <c r="U61" s="438"/>
      <c r="V61" s="438"/>
      <c r="W61" s="438"/>
      <c r="X61" s="438"/>
      <c r="Y61" s="438"/>
      <c r="Z61" s="438"/>
      <c r="AA61" s="438"/>
      <c r="AB61" s="438"/>
      <c r="AC61" s="438"/>
      <c r="AD61" s="438"/>
      <c r="AE61" s="438"/>
      <c r="AF61" s="438"/>
      <c r="AG61" s="438"/>
      <c r="AH61" s="438"/>
      <c r="AI61" s="438"/>
      <c r="AJ61" s="438"/>
      <c r="AK61" s="438"/>
      <c r="AL61" s="438"/>
      <c r="AM61" s="438"/>
      <c r="AN61" s="438"/>
      <c r="AO61" s="438"/>
    </row>
    <row r="62" spans="1:41" ht="12">
      <c r="A62" s="415" t="s">
        <v>5</v>
      </c>
      <c r="B62" s="415"/>
      <c r="C62" s="257">
        <v>0</v>
      </c>
      <c r="D62" s="280">
        <v>0</v>
      </c>
      <c r="E62" s="280">
        <v>0</v>
      </c>
      <c r="F62" s="419"/>
      <c r="G62" s="414"/>
      <c r="H62" s="414"/>
      <c r="I62" s="414"/>
      <c r="J62" s="414"/>
      <c r="K62" s="435"/>
      <c r="L62" s="436"/>
      <c r="M62" s="436"/>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row>
    <row r="63" spans="1:41" ht="17.25" customHeight="1">
      <c r="A63" s="397"/>
      <c r="B63" s="397"/>
      <c r="C63" s="397"/>
      <c r="D63" s="397"/>
      <c r="E63" s="397"/>
      <c r="F63" s="419"/>
      <c r="G63" s="414"/>
      <c r="H63" s="414"/>
      <c r="I63" s="414"/>
      <c r="J63" s="414"/>
      <c r="K63" s="290"/>
      <c r="L63" s="293"/>
      <c r="M63" s="293"/>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row>
    <row r="64" spans="1:41" ht="18" customHeight="1">
      <c r="A64" s="397" t="s">
        <v>940</v>
      </c>
      <c r="B64" s="397"/>
      <c r="C64" s="397"/>
      <c r="D64" s="397"/>
      <c r="E64" s="397"/>
      <c r="F64" s="279"/>
      <c r="G64" s="289" t="s">
        <v>807</v>
      </c>
      <c r="H64" s="289" t="s">
        <v>807</v>
      </c>
      <c r="I64" s="289" t="s">
        <v>807</v>
      </c>
      <c r="J64" s="289"/>
      <c r="K64" s="290"/>
      <c r="L64" s="291"/>
      <c r="M64" s="291"/>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row>
    <row r="65" spans="1:41" ht="12.75" customHeight="1">
      <c r="A65" s="257" t="s">
        <v>169</v>
      </c>
      <c r="B65" s="398" t="s">
        <v>170</v>
      </c>
      <c r="C65" s="398"/>
      <c r="D65" s="398"/>
      <c r="E65" s="398"/>
      <c r="F65" s="419" t="s">
        <v>120</v>
      </c>
      <c r="G65" s="433" t="s">
        <v>796</v>
      </c>
      <c r="H65" s="433" t="s">
        <v>796</v>
      </c>
      <c r="I65" s="433" t="s">
        <v>796</v>
      </c>
      <c r="J65" s="433" t="s">
        <v>797</v>
      </c>
      <c r="K65" s="439"/>
      <c r="L65" s="436"/>
      <c r="M65" s="437"/>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row>
    <row r="66" spans="1:41" ht="12.75" customHeight="1">
      <c r="A66" s="415" t="s">
        <v>50</v>
      </c>
      <c r="B66" s="415"/>
      <c r="C66" s="257">
        <f>SUM(C67:C71)</f>
        <v>0</v>
      </c>
      <c r="D66" s="280">
        <f>SUM(D67:D71)</f>
        <v>0</v>
      </c>
      <c r="E66" s="280">
        <f>SUM(E67:E71)</f>
        <v>0</v>
      </c>
      <c r="F66" s="419"/>
      <c r="G66" s="426"/>
      <c r="H66" s="426"/>
      <c r="I66" s="426"/>
      <c r="J66" s="426"/>
      <c r="K66" s="439"/>
      <c r="L66" s="436"/>
      <c r="M66" s="437"/>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row>
    <row r="67" spans="1:41" ht="12.75" customHeight="1">
      <c r="A67" s="415" t="s">
        <v>7</v>
      </c>
      <c r="B67" s="415"/>
      <c r="C67" s="257">
        <v>0</v>
      </c>
      <c r="D67" s="280">
        <v>0</v>
      </c>
      <c r="E67" s="280">
        <v>0</v>
      </c>
      <c r="F67" s="419"/>
      <c r="G67" s="426"/>
      <c r="H67" s="426"/>
      <c r="I67" s="426"/>
      <c r="J67" s="426"/>
      <c r="K67" s="439"/>
      <c r="L67" s="436"/>
      <c r="M67" s="437"/>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row>
    <row r="68" spans="1:41" ht="12.75" customHeight="1">
      <c r="A68" s="415" t="s">
        <v>15</v>
      </c>
      <c r="B68" s="415"/>
      <c r="C68" s="257">
        <v>0</v>
      </c>
      <c r="D68" s="280">
        <v>0</v>
      </c>
      <c r="E68" s="280">
        <v>0</v>
      </c>
      <c r="F68" s="419"/>
      <c r="G68" s="426"/>
      <c r="H68" s="426"/>
      <c r="I68" s="426"/>
      <c r="J68" s="426"/>
      <c r="K68" s="439"/>
      <c r="L68" s="436"/>
      <c r="M68" s="437"/>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8"/>
      <c r="AK68" s="438"/>
      <c r="AL68" s="438"/>
      <c r="AM68" s="438"/>
      <c r="AN68" s="438"/>
      <c r="AO68" s="438"/>
    </row>
    <row r="69" spans="1:41" ht="12.75" customHeight="1">
      <c r="A69" s="415" t="s">
        <v>16</v>
      </c>
      <c r="B69" s="415"/>
      <c r="C69" s="257">
        <v>0</v>
      </c>
      <c r="D69" s="280">
        <v>0</v>
      </c>
      <c r="E69" s="280">
        <v>0</v>
      </c>
      <c r="F69" s="419"/>
      <c r="G69" s="426"/>
      <c r="H69" s="426"/>
      <c r="I69" s="426"/>
      <c r="J69" s="426"/>
      <c r="K69" s="439"/>
      <c r="L69" s="436"/>
      <c r="M69" s="437"/>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438"/>
      <c r="AL69" s="438"/>
      <c r="AM69" s="438"/>
      <c r="AN69" s="438"/>
      <c r="AO69" s="438"/>
    </row>
    <row r="70" spans="1:41" ht="12.75" customHeight="1">
      <c r="A70" s="415" t="s">
        <v>17</v>
      </c>
      <c r="B70" s="415"/>
      <c r="C70" s="257">
        <v>0</v>
      </c>
      <c r="D70" s="280">
        <v>0</v>
      </c>
      <c r="E70" s="280">
        <v>0</v>
      </c>
      <c r="F70" s="419"/>
      <c r="G70" s="426"/>
      <c r="H70" s="426"/>
      <c r="I70" s="426"/>
      <c r="J70" s="426"/>
      <c r="K70" s="439"/>
      <c r="L70" s="436"/>
      <c r="M70" s="437"/>
      <c r="N70" s="438"/>
      <c r="O70" s="438"/>
      <c r="P70" s="438"/>
      <c r="Q70" s="438"/>
      <c r="R70" s="438"/>
      <c r="S70" s="438"/>
      <c r="T70" s="438"/>
      <c r="U70" s="438"/>
      <c r="V70" s="438"/>
      <c r="W70" s="438"/>
      <c r="X70" s="438"/>
      <c r="Y70" s="438"/>
      <c r="Z70" s="438"/>
      <c r="AA70" s="438"/>
      <c r="AB70" s="438"/>
      <c r="AC70" s="438"/>
      <c r="AD70" s="438"/>
      <c r="AE70" s="438"/>
      <c r="AF70" s="438"/>
      <c r="AG70" s="438"/>
      <c r="AH70" s="438"/>
      <c r="AI70" s="438"/>
      <c r="AJ70" s="438"/>
      <c r="AK70" s="438"/>
      <c r="AL70" s="438"/>
      <c r="AM70" s="438"/>
      <c r="AN70" s="438"/>
      <c r="AO70" s="438"/>
    </row>
    <row r="71" spans="1:41" ht="12.75" customHeight="1">
      <c r="A71" s="415" t="s">
        <v>5</v>
      </c>
      <c r="B71" s="415"/>
      <c r="C71" s="257">
        <v>0</v>
      </c>
      <c r="D71" s="280">
        <v>0</v>
      </c>
      <c r="E71" s="280">
        <v>0</v>
      </c>
      <c r="F71" s="419"/>
      <c r="G71" s="426"/>
      <c r="H71" s="426"/>
      <c r="I71" s="426"/>
      <c r="J71" s="426"/>
      <c r="K71" s="439"/>
      <c r="L71" s="436"/>
      <c r="M71" s="437"/>
      <c r="N71" s="438"/>
      <c r="O71" s="438"/>
      <c r="P71" s="438"/>
      <c r="Q71" s="438"/>
      <c r="R71" s="438"/>
      <c r="S71" s="438"/>
      <c r="T71" s="438"/>
      <c r="U71" s="438"/>
      <c r="V71" s="438"/>
      <c r="W71" s="438"/>
      <c r="X71" s="438"/>
      <c r="Y71" s="438"/>
      <c r="Z71" s="438"/>
      <c r="AA71" s="438"/>
      <c r="AB71" s="438"/>
      <c r="AC71" s="438"/>
      <c r="AD71" s="438"/>
      <c r="AE71" s="438"/>
      <c r="AF71" s="438"/>
      <c r="AG71" s="438"/>
      <c r="AH71" s="438"/>
      <c r="AI71" s="438"/>
      <c r="AJ71" s="438"/>
      <c r="AK71" s="438"/>
      <c r="AL71" s="438"/>
      <c r="AM71" s="438"/>
      <c r="AN71" s="438"/>
      <c r="AO71" s="438"/>
    </row>
    <row r="72" spans="1:41" ht="18.75" customHeight="1">
      <c r="A72" s="397"/>
      <c r="B72" s="397"/>
      <c r="C72" s="397"/>
      <c r="D72" s="397"/>
      <c r="E72" s="397"/>
      <c r="F72" s="419"/>
      <c r="G72" s="427"/>
      <c r="H72" s="427"/>
      <c r="I72" s="427"/>
      <c r="J72" s="427"/>
      <c r="K72" s="290"/>
      <c r="L72" s="293"/>
      <c r="M72" s="291"/>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row>
    <row r="73" spans="1:41" ht="18" customHeight="1">
      <c r="A73" s="397" t="s">
        <v>116</v>
      </c>
      <c r="B73" s="397"/>
      <c r="C73" s="397"/>
      <c r="D73" s="397"/>
      <c r="E73" s="397"/>
      <c r="F73" s="279"/>
      <c r="G73" s="289" t="s">
        <v>807</v>
      </c>
      <c r="H73" s="289" t="s">
        <v>807</v>
      </c>
      <c r="I73" s="289" t="s">
        <v>807</v>
      </c>
      <c r="J73" s="289"/>
      <c r="K73" s="290"/>
      <c r="L73" s="291"/>
      <c r="M73" s="291"/>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row>
    <row r="74" spans="1:41" ht="35.25" customHeight="1">
      <c r="A74" s="257" t="s">
        <v>171</v>
      </c>
      <c r="B74" s="398" t="s">
        <v>172</v>
      </c>
      <c r="C74" s="398"/>
      <c r="D74" s="398"/>
      <c r="E74" s="398"/>
      <c r="F74" s="419" t="s">
        <v>161</v>
      </c>
      <c r="G74" s="414" t="s">
        <v>126</v>
      </c>
      <c r="H74" s="414" t="s">
        <v>121</v>
      </c>
      <c r="I74" s="414" t="s">
        <v>798</v>
      </c>
      <c r="J74" s="414" t="s">
        <v>799</v>
      </c>
      <c r="K74" s="435"/>
      <c r="L74" s="436"/>
      <c r="M74" s="436"/>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438"/>
      <c r="AO74" s="438"/>
    </row>
    <row r="75" spans="1:41" ht="12">
      <c r="A75" s="415" t="s">
        <v>50</v>
      </c>
      <c r="B75" s="415"/>
      <c r="C75" s="257">
        <f>SUM(C76:C80)</f>
        <v>240</v>
      </c>
      <c r="D75" s="280">
        <f>SUM(D76:D80)</f>
        <v>240</v>
      </c>
      <c r="E75" s="280">
        <f>SUM(E76:E80)</f>
        <v>240</v>
      </c>
      <c r="F75" s="419"/>
      <c r="G75" s="414"/>
      <c r="H75" s="414"/>
      <c r="I75" s="414"/>
      <c r="J75" s="414"/>
      <c r="K75" s="435"/>
      <c r="L75" s="436"/>
      <c r="M75" s="436"/>
      <c r="N75" s="438"/>
      <c r="O75" s="438"/>
      <c r="P75" s="438"/>
      <c r="Q75" s="438"/>
      <c r="R75" s="438"/>
      <c r="S75" s="438"/>
      <c r="T75" s="438"/>
      <c r="U75" s="438"/>
      <c r="V75" s="438"/>
      <c r="W75" s="438"/>
      <c r="X75" s="438"/>
      <c r="Y75" s="438"/>
      <c r="Z75" s="438"/>
      <c r="AA75" s="438"/>
      <c r="AB75" s="438"/>
      <c r="AC75" s="438"/>
      <c r="AD75" s="438"/>
      <c r="AE75" s="438"/>
      <c r="AF75" s="438"/>
      <c r="AG75" s="438"/>
      <c r="AH75" s="438"/>
      <c r="AI75" s="438"/>
      <c r="AJ75" s="438"/>
      <c r="AK75" s="438"/>
      <c r="AL75" s="438"/>
      <c r="AM75" s="438"/>
      <c r="AN75" s="438"/>
      <c r="AO75" s="438"/>
    </row>
    <row r="76" spans="1:41" ht="12">
      <c r="A76" s="415" t="s">
        <v>7</v>
      </c>
      <c r="B76" s="415"/>
      <c r="C76" s="294">
        <v>0</v>
      </c>
      <c r="D76" s="280">
        <v>0</v>
      </c>
      <c r="E76" s="280">
        <v>0</v>
      </c>
      <c r="F76" s="419"/>
      <c r="G76" s="414"/>
      <c r="H76" s="414"/>
      <c r="I76" s="414"/>
      <c r="J76" s="414"/>
      <c r="K76" s="435"/>
      <c r="L76" s="436"/>
      <c r="M76" s="436"/>
      <c r="N76" s="438"/>
      <c r="O76" s="438"/>
      <c r="P76" s="438"/>
      <c r="Q76" s="438"/>
      <c r="R76" s="438"/>
      <c r="S76" s="438"/>
      <c r="T76" s="438"/>
      <c r="U76" s="438"/>
      <c r="V76" s="438"/>
      <c r="W76" s="438"/>
      <c r="X76" s="438"/>
      <c r="Y76" s="438"/>
      <c r="Z76" s="438"/>
      <c r="AA76" s="438"/>
      <c r="AB76" s="438"/>
      <c r="AC76" s="438"/>
      <c r="AD76" s="438"/>
      <c r="AE76" s="438"/>
      <c r="AF76" s="438"/>
      <c r="AG76" s="438"/>
      <c r="AH76" s="438"/>
      <c r="AI76" s="438"/>
      <c r="AJ76" s="438"/>
      <c r="AK76" s="438"/>
      <c r="AL76" s="438"/>
      <c r="AM76" s="438"/>
      <c r="AN76" s="438"/>
      <c r="AO76" s="438"/>
    </row>
    <row r="77" spans="1:41" ht="12">
      <c r="A77" s="415" t="s">
        <v>15</v>
      </c>
      <c r="B77" s="415"/>
      <c r="C77" s="257">
        <v>240</v>
      </c>
      <c r="D77" s="280">
        <v>240</v>
      </c>
      <c r="E77" s="280">
        <v>240</v>
      </c>
      <c r="F77" s="419"/>
      <c r="G77" s="414"/>
      <c r="H77" s="414"/>
      <c r="I77" s="414"/>
      <c r="J77" s="414"/>
      <c r="K77" s="435"/>
      <c r="L77" s="436"/>
      <c r="M77" s="436"/>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row>
    <row r="78" spans="1:41" ht="12">
      <c r="A78" s="415" t="s">
        <v>16</v>
      </c>
      <c r="B78" s="415"/>
      <c r="C78" s="257">
        <v>0</v>
      </c>
      <c r="D78" s="280">
        <v>0</v>
      </c>
      <c r="E78" s="280">
        <v>0</v>
      </c>
      <c r="F78" s="419"/>
      <c r="G78" s="414"/>
      <c r="H78" s="414"/>
      <c r="I78" s="414"/>
      <c r="J78" s="414"/>
      <c r="K78" s="435"/>
      <c r="L78" s="436"/>
      <c r="M78" s="436"/>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row>
    <row r="79" spans="1:41" ht="12">
      <c r="A79" s="415" t="s">
        <v>17</v>
      </c>
      <c r="B79" s="415"/>
      <c r="C79" s="257">
        <v>0</v>
      </c>
      <c r="D79" s="280">
        <v>0</v>
      </c>
      <c r="E79" s="280">
        <v>0</v>
      </c>
      <c r="F79" s="419"/>
      <c r="G79" s="414"/>
      <c r="H79" s="414"/>
      <c r="I79" s="414"/>
      <c r="J79" s="414"/>
      <c r="K79" s="435"/>
      <c r="L79" s="436"/>
      <c r="M79" s="436"/>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438"/>
      <c r="AK79" s="438"/>
      <c r="AL79" s="438"/>
      <c r="AM79" s="438"/>
      <c r="AN79" s="438"/>
      <c r="AO79" s="438"/>
    </row>
    <row r="80" spans="1:41" ht="12">
      <c r="A80" s="415" t="s">
        <v>5</v>
      </c>
      <c r="B80" s="415"/>
      <c r="C80" s="257">
        <v>0</v>
      </c>
      <c r="D80" s="280">
        <v>0</v>
      </c>
      <c r="E80" s="280">
        <v>0</v>
      </c>
      <c r="F80" s="419"/>
      <c r="G80" s="414"/>
      <c r="H80" s="414"/>
      <c r="I80" s="414"/>
      <c r="J80" s="414"/>
      <c r="K80" s="435"/>
      <c r="L80" s="436"/>
      <c r="M80" s="436"/>
      <c r="N80" s="438"/>
      <c r="O80" s="438"/>
      <c r="P80" s="438"/>
      <c r="Q80" s="438"/>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c r="AO80" s="438"/>
    </row>
    <row r="81" spans="1:41" ht="15" customHeight="1">
      <c r="A81" s="257" t="s">
        <v>173</v>
      </c>
      <c r="B81" s="398" t="s">
        <v>174</v>
      </c>
      <c r="C81" s="398"/>
      <c r="D81" s="398"/>
      <c r="E81" s="398"/>
      <c r="F81" s="419" t="s">
        <v>175</v>
      </c>
      <c r="G81" s="414" t="s">
        <v>137</v>
      </c>
      <c r="H81" s="414" t="s">
        <v>139</v>
      </c>
      <c r="I81" s="398"/>
      <c r="J81" s="433"/>
      <c r="K81" s="435"/>
      <c r="L81" s="436"/>
      <c r="M81" s="436"/>
      <c r="N81" s="438"/>
      <c r="O81" s="438"/>
      <c r="P81" s="438"/>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row>
    <row r="82" spans="1:41" ht="12">
      <c r="A82" s="415" t="s">
        <v>50</v>
      </c>
      <c r="B82" s="415"/>
      <c r="C82" s="257">
        <f>SUM(C83:C87)</f>
        <v>100</v>
      </c>
      <c r="D82" s="280">
        <f>SUM(D83:D87)</f>
        <v>100</v>
      </c>
      <c r="E82" s="280">
        <f>SUM(E83:E87)</f>
        <v>100</v>
      </c>
      <c r="F82" s="419"/>
      <c r="G82" s="414"/>
      <c r="H82" s="414"/>
      <c r="I82" s="398"/>
      <c r="J82" s="426"/>
      <c r="K82" s="435"/>
      <c r="L82" s="436"/>
      <c r="M82" s="436"/>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438"/>
      <c r="AK82" s="438"/>
      <c r="AL82" s="438"/>
      <c r="AM82" s="438"/>
      <c r="AN82" s="438"/>
      <c r="AO82" s="438"/>
    </row>
    <row r="83" spans="1:41" ht="12">
      <c r="A83" s="415" t="s">
        <v>7</v>
      </c>
      <c r="B83" s="415"/>
      <c r="C83" s="257">
        <v>0</v>
      </c>
      <c r="D83" s="280">
        <v>0</v>
      </c>
      <c r="E83" s="280">
        <v>0</v>
      </c>
      <c r="F83" s="419"/>
      <c r="G83" s="414"/>
      <c r="H83" s="414"/>
      <c r="I83" s="398"/>
      <c r="J83" s="426"/>
      <c r="K83" s="435"/>
      <c r="L83" s="436"/>
      <c r="M83" s="436"/>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438"/>
      <c r="AK83" s="438"/>
      <c r="AL83" s="438"/>
      <c r="AM83" s="438"/>
      <c r="AN83" s="438"/>
      <c r="AO83" s="438"/>
    </row>
    <row r="84" spans="1:41" ht="12">
      <c r="A84" s="415" t="s">
        <v>15</v>
      </c>
      <c r="B84" s="415"/>
      <c r="C84" s="257">
        <v>100</v>
      </c>
      <c r="D84" s="280">
        <v>100</v>
      </c>
      <c r="E84" s="280">
        <v>100</v>
      </c>
      <c r="F84" s="419"/>
      <c r="G84" s="414"/>
      <c r="H84" s="414"/>
      <c r="I84" s="398"/>
      <c r="J84" s="426"/>
      <c r="K84" s="435"/>
      <c r="L84" s="436"/>
      <c r="M84" s="436"/>
      <c r="N84" s="438"/>
      <c r="O84" s="438"/>
      <c r="P84" s="438"/>
      <c r="Q84" s="438"/>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c r="AO84" s="438"/>
    </row>
    <row r="85" spans="1:41" ht="12">
      <c r="A85" s="415" t="s">
        <v>16</v>
      </c>
      <c r="B85" s="415"/>
      <c r="C85" s="257">
        <v>0</v>
      </c>
      <c r="D85" s="280">
        <v>0</v>
      </c>
      <c r="E85" s="280">
        <v>0</v>
      </c>
      <c r="F85" s="419"/>
      <c r="G85" s="414"/>
      <c r="H85" s="414"/>
      <c r="I85" s="398"/>
      <c r="J85" s="426"/>
      <c r="K85" s="435"/>
      <c r="L85" s="436"/>
      <c r="M85" s="436"/>
      <c r="N85" s="438"/>
      <c r="O85" s="438"/>
      <c r="P85" s="438"/>
      <c r="Q85" s="438"/>
      <c r="R85" s="438"/>
      <c r="S85" s="438"/>
      <c r="T85" s="438"/>
      <c r="U85" s="438"/>
      <c r="V85" s="438"/>
      <c r="W85" s="438"/>
      <c r="X85" s="438"/>
      <c r="Y85" s="438"/>
      <c r="Z85" s="438"/>
      <c r="AA85" s="438"/>
      <c r="AB85" s="438"/>
      <c r="AC85" s="438"/>
      <c r="AD85" s="438"/>
      <c r="AE85" s="438"/>
      <c r="AF85" s="438"/>
      <c r="AG85" s="438"/>
      <c r="AH85" s="438"/>
      <c r="AI85" s="438"/>
      <c r="AJ85" s="438"/>
      <c r="AK85" s="438"/>
      <c r="AL85" s="438"/>
      <c r="AM85" s="438"/>
      <c r="AN85" s="438"/>
      <c r="AO85" s="438"/>
    </row>
    <row r="86" spans="1:41" ht="12">
      <c r="A86" s="415" t="s">
        <v>17</v>
      </c>
      <c r="B86" s="415"/>
      <c r="C86" s="257">
        <v>0</v>
      </c>
      <c r="D86" s="280">
        <v>0</v>
      </c>
      <c r="E86" s="280">
        <v>0</v>
      </c>
      <c r="F86" s="419"/>
      <c r="G86" s="414"/>
      <c r="H86" s="414"/>
      <c r="I86" s="398"/>
      <c r="J86" s="426"/>
      <c r="K86" s="435"/>
      <c r="L86" s="436"/>
      <c r="M86" s="436"/>
      <c r="N86" s="438"/>
      <c r="O86" s="438"/>
      <c r="P86" s="438"/>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c r="AO86" s="438"/>
    </row>
    <row r="87" spans="1:41" ht="12">
      <c r="A87" s="415" t="s">
        <v>5</v>
      </c>
      <c r="B87" s="415"/>
      <c r="C87" s="257">
        <v>0</v>
      </c>
      <c r="D87" s="280">
        <v>0</v>
      </c>
      <c r="E87" s="280">
        <v>0</v>
      </c>
      <c r="F87" s="419"/>
      <c r="G87" s="414"/>
      <c r="H87" s="414"/>
      <c r="I87" s="398"/>
      <c r="J87" s="426"/>
      <c r="K87" s="435"/>
      <c r="L87" s="436"/>
      <c r="M87" s="436"/>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c r="AL87" s="438"/>
      <c r="AM87" s="438"/>
      <c r="AN87" s="438"/>
      <c r="AO87" s="438"/>
    </row>
    <row r="88" spans="1:41" ht="12" customHeight="1">
      <c r="A88" s="345"/>
      <c r="B88" s="345"/>
      <c r="C88" s="345"/>
      <c r="D88" s="345"/>
      <c r="E88" s="345"/>
      <c r="F88" s="419"/>
      <c r="G88" s="414"/>
      <c r="H88" s="414"/>
      <c r="I88" s="398"/>
      <c r="J88" s="427"/>
      <c r="K88" s="290"/>
      <c r="L88" s="293"/>
      <c r="M88" s="293"/>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row>
    <row r="89" spans="1:41" ht="14.25" customHeight="1">
      <c r="A89" s="295"/>
      <c r="B89" s="400" t="s">
        <v>809</v>
      </c>
      <c r="C89" s="401"/>
      <c r="D89" s="401"/>
      <c r="E89" s="402"/>
      <c r="F89" s="279"/>
      <c r="G89" s="289" t="s">
        <v>807</v>
      </c>
      <c r="H89" s="289" t="s">
        <v>139</v>
      </c>
      <c r="I89" s="289" t="s">
        <v>807</v>
      </c>
      <c r="J89" s="289"/>
      <c r="K89" s="290"/>
      <c r="L89" s="293"/>
      <c r="M89" s="293"/>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row>
    <row r="90" spans="1:41" ht="22.5" customHeight="1">
      <c r="A90" s="257" t="s">
        <v>176</v>
      </c>
      <c r="B90" s="398" t="s">
        <v>177</v>
      </c>
      <c r="C90" s="398"/>
      <c r="D90" s="398"/>
      <c r="E90" s="398"/>
      <c r="F90" s="419" t="s">
        <v>178</v>
      </c>
      <c r="G90" s="414" t="s">
        <v>127</v>
      </c>
      <c r="H90" s="414" t="s">
        <v>121</v>
      </c>
      <c r="I90" s="414" t="s">
        <v>805</v>
      </c>
      <c r="J90" s="414" t="s">
        <v>804</v>
      </c>
      <c r="K90" s="435"/>
      <c r="L90" s="436"/>
      <c r="M90" s="436"/>
      <c r="N90" s="438"/>
      <c r="O90" s="438"/>
      <c r="P90" s="438"/>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row>
    <row r="91" spans="1:41" ht="12">
      <c r="A91" s="415" t="s">
        <v>50</v>
      </c>
      <c r="B91" s="415"/>
      <c r="C91" s="257">
        <f>SUM(C92:C96)</f>
        <v>200</v>
      </c>
      <c r="D91" s="280">
        <f>SUM(D92:D96)</f>
        <v>200</v>
      </c>
      <c r="E91" s="280">
        <f>SUM(E92:E96)</f>
        <v>200</v>
      </c>
      <c r="F91" s="419"/>
      <c r="G91" s="414"/>
      <c r="H91" s="414"/>
      <c r="I91" s="414"/>
      <c r="J91" s="414"/>
      <c r="K91" s="435"/>
      <c r="L91" s="436"/>
      <c r="M91" s="436"/>
      <c r="N91" s="438"/>
      <c r="O91" s="438"/>
      <c r="P91" s="438"/>
      <c r="Q91" s="438"/>
      <c r="R91" s="438"/>
      <c r="S91" s="438"/>
      <c r="T91" s="438"/>
      <c r="U91" s="438"/>
      <c r="V91" s="438"/>
      <c r="W91" s="438"/>
      <c r="X91" s="438"/>
      <c r="Y91" s="438"/>
      <c r="Z91" s="438"/>
      <c r="AA91" s="438"/>
      <c r="AB91" s="438"/>
      <c r="AC91" s="438"/>
      <c r="AD91" s="438"/>
      <c r="AE91" s="438"/>
      <c r="AF91" s="438"/>
      <c r="AG91" s="438"/>
      <c r="AH91" s="438"/>
      <c r="AI91" s="438"/>
      <c r="AJ91" s="438"/>
      <c r="AK91" s="438"/>
      <c r="AL91" s="438"/>
      <c r="AM91" s="438"/>
      <c r="AN91" s="438"/>
      <c r="AO91" s="438"/>
    </row>
    <row r="92" spans="1:41" ht="12">
      <c r="A92" s="415" t="s">
        <v>7</v>
      </c>
      <c r="B92" s="415"/>
      <c r="C92" s="257">
        <v>0</v>
      </c>
      <c r="D92" s="280">
        <v>0</v>
      </c>
      <c r="E92" s="280">
        <v>0</v>
      </c>
      <c r="F92" s="419"/>
      <c r="G92" s="414"/>
      <c r="H92" s="414"/>
      <c r="I92" s="414"/>
      <c r="J92" s="414"/>
      <c r="K92" s="435"/>
      <c r="L92" s="436"/>
      <c r="M92" s="436"/>
      <c r="N92" s="438"/>
      <c r="O92" s="438"/>
      <c r="P92" s="438"/>
      <c r="Q92" s="438"/>
      <c r="R92" s="438"/>
      <c r="S92" s="438"/>
      <c r="T92" s="438"/>
      <c r="U92" s="438"/>
      <c r="V92" s="438"/>
      <c r="W92" s="438"/>
      <c r="X92" s="438"/>
      <c r="Y92" s="438"/>
      <c r="Z92" s="438"/>
      <c r="AA92" s="438"/>
      <c r="AB92" s="438"/>
      <c r="AC92" s="438"/>
      <c r="AD92" s="438"/>
      <c r="AE92" s="438"/>
      <c r="AF92" s="438"/>
      <c r="AG92" s="438"/>
      <c r="AH92" s="438"/>
      <c r="AI92" s="438"/>
      <c r="AJ92" s="438"/>
      <c r="AK92" s="438"/>
      <c r="AL92" s="438"/>
      <c r="AM92" s="438"/>
      <c r="AN92" s="438"/>
      <c r="AO92" s="438"/>
    </row>
    <row r="93" spans="1:41" ht="12">
      <c r="A93" s="415" t="s">
        <v>15</v>
      </c>
      <c r="B93" s="415"/>
      <c r="C93" s="257">
        <v>200</v>
      </c>
      <c r="D93" s="280">
        <v>200</v>
      </c>
      <c r="E93" s="280">
        <v>200</v>
      </c>
      <c r="F93" s="419"/>
      <c r="G93" s="414"/>
      <c r="H93" s="414"/>
      <c r="I93" s="414"/>
      <c r="J93" s="414"/>
      <c r="K93" s="435"/>
      <c r="L93" s="436"/>
      <c r="M93" s="436"/>
      <c r="N93" s="438"/>
      <c r="O93" s="438"/>
      <c r="P93" s="438"/>
      <c r="Q93" s="438"/>
      <c r="R93" s="438"/>
      <c r="S93" s="438"/>
      <c r="T93" s="438"/>
      <c r="U93" s="438"/>
      <c r="V93" s="438"/>
      <c r="W93" s="438"/>
      <c r="X93" s="438"/>
      <c r="Y93" s="438"/>
      <c r="Z93" s="438"/>
      <c r="AA93" s="438"/>
      <c r="AB93" s="438"/>
      <c r="AC93" s="438"/>
      <c r="AD93" s="438"/>
      <c r="AE93" s="438"/>
      <c r="AF93" s="438"/>
      <c r="AG93" s="438"/>
      <c r="AH93" s="438"/>
      <c r="AI93" s="438"/>
      <c r="AJ93" s="438"/>
      <c r="AK93" s="438"/>
      <c r="AL93" s="438"/>
      <c r="AM93" s="438"/>
      <c r="AN93" s="438"/>
      <c r="AO93" s="438"/>
    </row>
    <row r="94" spans="1:41" ht="12">
      <c r="A94" s="415" t="s">
        <v>16</v>
      </c>
      <c r="B94" s="415"/>
      <c r="C94" s="257">
        <v>0</v>
      </c>
      <c r="D94" s="280">
        <v>0</v>
      </c>
      <c r="E94" s="280">
        <v>0</v>
      </c>
      <c r="F94" s="419"/>
      <c r="G94" s="414"/>
      <c r="H94" s="414"/>
      <c r="I94" s="414"/>
      <c r="J94" s="414"/>
      <c r="K94" s="435"/>
      <c r="L94" s="436"/>
      <c r="M94" s="436"/>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row>
    <row r="95" spans="1:41" ht="12">
      <c r="A95" s="415" t="s">
        <v>17</v>
      </c>
      <c r="B95" s="415"/>
      <c r="C95" s="257">
        <v>0</v>
      </c>
      <c r="D95" s="280">
        <v>0</v>
      </c>
      <c r="E95" s="280">
        <v>0</v>
      </c>
      <c r="F95" s="419"/>
      <c r="G95" s="414"/>
      <c r="H95" s="414"/>
      <c r="I95" s="414"/>
      <c r="J95" s="414"/>
      <c r="K95" s="435"/>
      <c r="L95" s="436"/>
      <c r="M95" s="436"/>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8"/>
      <c r="AL95" s="438"/>
      <c r="AM95" s="438"/>
      <c r="AN95" s="438"/>
      <c r="AO95" s="438"/>
    </row>
    <row r="96" spans="1:41" ht="12" customHeight="1">
      <c r="A96" s="403" t="s">
        <v>5</v>
      </c>
      <c r="B96" s="404"/>
      <c r="C96" s="407">
        <v>0</v>
      </c>
      <c r="D96" s="409">
        <v>0</v>
      </c>
      <c r="E96" s="409">
        <v>0</v>
      </c>
      <c r="F96" s="419"/>
      <c r="G96" s="414"/>
      <c r="H96" s="414"/>
      <c r="I96" s="414"/>
      <c r="J96" s="414"/>
      <c r="K96" s="435"/>
      <c r="L96" s="436"/>
      <c r="M96" s="436"/>
      <c r="N96" s="438"/>
      <c r="O96" s="438"/>
      <c r="P96" s="438"/>
      <c r="Q96" s="438"/>
      <c r="R96" s="438"/>
      <c r="S96" s="438"/>
      <c r="T96" s="438"/>
      <c r="U96" s="438"/>
      <c r="V96" s="438"/>
      <c r="W96" s="438"/>
      <c r="X96" s="438"/>
      <c r="Y96" s="438"/>
      <c r="Z96" s="438"/>
      <c r="AA96" s="438"/>
      <c r="AB96" s="438"/>
      <c r="AC96" s="438"/>
      <c r="AD96" s="438"/>
      <c r="AE96" s="438"/>
      <c r="AF96" s="438"/>
      <c r="AG96" s="438"/>
      <c r="AH96" s="438"/>
      <c r="AI96" s="438"/>
      <c r="AJ96" s="438"/>
      <c r="AK96" s="438"/>
      <c r="AL96" s="438"/>
      <c r="AM96" s="438"/>
      <c r="AN96" s="438"/>
      <c r="AO96" s="438"/>
    </row>
    <row r="97" spans="1:41" ht="3.75" customHeight="1">
      <c r="A97" s="405"/>
      <c r="B97" s="406"/>
      <c r="C97" s="408"/>
      <c r="D97" s="410"/>
      <c r="E97" s="410"/>
      <c r="F97" s="419"/>
      <c r="G97" s="414"/>
      <c r="H97" s="414"/>
      <c r="I97" s="414"/>
      <c r="J97" s="414"/>
      <c r="K97" s="290"/>
      <c r="L97" s="293"/>
      <c r="M97" s="293"/>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292"/>
    </row>
    <row r="98" spans="1:41" ht="16.5" customHeight="1">
      <c r="A98" s="295"/>
      <c r="B98" s="400" t="s">
        <v>808</v>
      </c>
      <c r="C98" s="401"/>
      <c r="D98" s="401"/>
      <c r="E98" s="402"/>
      <c r="F98" s="279"/>
      <c r="G98" s="289" t="s">
        <v>807</v>
      </c>
      <c r="H98" s="289" t="s">
        <v>121</v>
      </c>
      <c r="I98" s="289" t="s">
        <v>807</v>
      </c>
      <c r="J98" s="289"/>
      <c r="K98" s="290"/>
      <c r="L98" s="293"/>
      <c r="M98" s="293"/>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2"/>
      <c r="AL98" s="292"/>
      <c r="AM98" s="292"/>
      <c r="AN98" s="292"/>
      <c r="AO98" s="292"/>
    </row>
    <row r="99" spans="1:41" ht="31.5" customHeight="1">
      <c r="A99" s="257" t="s">
        <v>179</v>
      </c>
      <c r="B99" s="398" t="s">
        <v>180</v>
      </c>
      <c r="C99" s="398"/>
      <c r="D99" s="398"/>
      <c r="E99" s="398"/>
      <c r="F99" s="419" t="s">
        <v>178</v>
      </c>
      <c r="G99" s="414" t="s">
        <v>796</v>
      </c>
      <c r="H99" s="414" t="s">
        <v>796</v>
      </c>
      <c r="I99" s="414" t="s">
        <v>796</v>
      </c>
      <c r="J99" s="414" t="s">
        <v>806</v>
      </c>
      <c r="K99" s="435"/>
      <c r="L99" s="436"/>
      <c r="M99" s="436"/>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row>
    <row r="100" spans="1:41" ht="12">
      <c r="A100" s="415" t="s">
        <v>50</v>
      </c>
      <c r="B100" s="415"/>
      <c r="C100" s="257">
        <f>SUM(C101:C105)</f>
        <v>0</v>
      </c>
      <c r="D100" s="280">
        <f>SUM(D101:D105)</f>
        <v>0</v>
      </c>
      <c r="E100" s="280">
        <f>SUM(E101:E105)</f>
        <v>0</v>
      </c>
      <c r="F100" s="419"/>
      <c r="G100" s="414"/>
      <c r="H100" s="414"/>
      <c r="I100" s="414"/>
      <c r="J100" s="414"/>
      <c r="K100" s="435"/>
      <c r="L100" s="436"/>
      <c r="M100" s="436"/>
      <c r="N100" s="438"/>
      <c r="O100" s="438"/>
      <c r="P100" s="438"/>
      <c r="Q100" s="438"/>
      <c r="R100" s="438"/>
      <c r="S100" s="438"/>
      <c r="T100" s="438"/>
      <c r="U100" s="438"/>
      <c r="V100" s="438"/>
      <c r="W100" s="438"/>
      <c r="X100" s="438"/>
      <c r="Y100" s="438"/>
      <c r="Z100" s="438"/>
      <c r="AA100" s="438"/>
      <c r="AB100" s="438"/>
      <c r="AC100" s="438"/>
      <c r="AD100" s="438"/>
      <c r="AE100" s="438"/>
      <c r="AF100" s="438"/>
      <c r="AG100" s="438"/>
      <c r="AH100" s="438"/>
      <c r="AI100" s="438"/>
      <c r="AJ100" s="438"/>
      <c r="AK100" s="438"/>
      <c r="AL100" s="438"/>
      <c r="AM100" s="438"/>
      <c r="AN100" s="438"/>
      <c r="AO100" s="438"/>
    </row>
    <row r="101" spans="1:41" ht="12">
      <c r="A101" s="415" t="s">
        <v>7</v>
      </c>
      <c r="B101" s="415"/>
      <c r="C101" s="257">
        <v>0</v>
      </c>
      <c r="D101" s="280">
        <v>0</v>
      </c>
      <c r="E101" s="280">
        <v>0</v>
      </c>
      <c r="F101" s="419"/>
      <c r="G101" s="414"/>
      <c r="H101" s="414"/>
      <c r="I101" s="414"/>
      <c r="J101" s="414"/>
      <c r="K101" s="435"/>
      <c r="L101" s="436"/>
      <c r="M101" s="436"/>
      <c r="N101" s="438"/>
      <c r="O101" s="438"/>
      <c r="P101" s="438"/>
      <c r="Q101" s="438"/>
      <c r="R101" s="438"/>
      <c r="S101" s="438"/>
      <c r="T101" s="438"/>
      <c r="U101" s="438"/>
      <c r="V101" s="438"/>
      <c r="W101" s="438"/>
      <c r="X101" s="438"/>
      <c r="Y101" s="438"/>
      <c r="Z101" s="438"/>
      <c r="AA101" s="438"/>
      <c r="AB101" s="438"/>
      <c r="AC101" s="438"/>
      <c r="AD101" s="438"/>
      <c r="AE101" s="438"/>
      <c r="AF101" s="438"/>
      <c r="AG101" s="438"/>
      <c r="AH101" s="438"/>
      <c r="AI101" s="438"/>
      <c r="AJ101" s="438"/>
      <c r="AK101" s="438"/>
      <c r="AL101" s="438"/>
      <c r="AM101" s="438"/>
      <c r="AN101" s="438"/>
      <c r="AO101" s="438"/>
    </row>
    <row r="102" spans="1:41" ht="12">
      <c r="A102" s="415" t="s">
        <v>15</v>
      </c>
      <c r="B102" s="415"/>
      <c r="C102" s="257">
        <v>0</v>
      </c>
      <c r="D102" s="280">
        <v>0</v>
      </c>
      <c r="E102" s="280">
        <v>0</v>
      </c>
      <c r="F102" s="419"/>
      <c r="G102" s="414"/>
      <c r="H102" s="414"/>
      <c r="I102" s="414"/>
      <c r="J102" s="414"/>
      <c r="K102" s="435"/>
      <c r="L102" s="436"/>
      <c r="M102" s="436"/>
      <c r="N102" s="438"/>
      <c r="O102" s="438"/>
      <c r="P102" s="438"/>
      <c r="Q102" s="438"/>
      <c r="R102" s="438"/>
      <c r="S102" s="438"/>
      <c r="T102" s="438"/>
      <c r="U102" s="438"/>
      <c r="V102" s="438"/>
      <c r="W102" s="438"/>
      <c r="X102" s="438"/>
      <c r="Y102" s="438"/>
      <c r="Z102" s="438"/>
      <c r="AA102" s="438"/>
      <c r="AB102" s="438"/>
      <c r="AC102" s="438"/>
      <c r="AD102" s="438"/>
      <c r="AE102" s="438"/>
      <c r="AF102" s="438"/>
      <c r="AG102" s="438"/>
      <c r="AH102" s="438"/>
      <c r="AI102" s="438"/>
      <c r="AJ102" s="438"/>
      <c r="AK102" s="438"/>
      <c r="AL102" s="438"/>
      <c r="AM102" s="438"/>
      <c r="AN102" s="438"/>
      <c r="AO102" s="438"/>
    </row>
    <row r="103" spans="1:41" ht="12">
      <c r="A103" s="415" t="s">
        <v>16</v>
      </c>
      <c r="B103" s="415"/>
      <c r="C103" s="257">
        <v>0</v>
      </c>
      <c r="D103" s="280">
        <v>0</v>
      </c>
      <c r="E103" s="280">
        <v>0</v>
      </c>
      <c r="F103" s="419"/>
      <c r="G103" s="414"/>
      <c r="H103" s="414"/>
      <c r="I103" s="414"/>
      <c r="J103" s="414"/>
      <c r="K103" s="435"/>
      <c r="L103" s="436"/>
      <c r="M103" s="436"/>
      <c r="N103" s="438"/>
      <c r="O103" s="438"/>
      <c r="P103" s="438"/>
      <c r="Q103" s="438"/>
      <c r="R103" s="438"/>
      <c r="S103" s="438"/>
      <c r="T103" s="438"/>
      <c r="U103" s="438"/>
      <c r="V103" s="438"/>
      <c r="W103" s="438"/>
      <c r="X103" s="438"/>
      <c r="Y103" s="438"/>
      <c r="Z103" s="438"/>
      <c r="AA103" s="438"/>
      <c r="AB103" s="438"/>
      <c r="AC103" s="438"/>
      <c r="AD103" s="438"/>
      <c r="AE103" s="438"/>
      <c r="AF103" s="438"/>
      <c r="AG103" s="438"/>
      <c r="AH103" s="438"/>
      <c r="AI103" s="438"/>
      <c r="AJ103" s="438"/>
      <c r="AK103" s="438"/>
      <c r="AL103" s="438"/>
      <c r="AM103" s="438"/>
      <c r="AN103" s="438"/>
      <c r="AO103" s="438"/>
    </row>
    <row r="104" spans="1:41" ht="12">
      <c r="A104" s="415" t="s">
        <v>17</v>
      </c>
      <c r="B104" s="415"/>
      <c r="C104" s="257">
        <v>0</v>
      </c>
      <c r="D104" s="280">
        <v>0</v>
      </c>
      <c r="E104" s="280">
        <v>0</v>
      </c>
      <c r="F104" s="419"/>
      <c r="G104" s="414"/>
      <c r="H104" s="414"/>
      <c r="I104" s="414"/>
      <c r="J104" s="414"/>
      <c r="K104" s="435"/>
      <c r="L104" s="436"/>
      <c r="M104" s="436"/>
      <c r="N104" s="438"/>
      <c r="O104" s="438"/>
      <c r="P104" s="438"/>
      <c r="Q104" s="438"/>
      <c r="R104" s="438"/>
      <c r="S104" s="438"/>
      <c r="T104" s="438"/>
      <c r="U104" s="438"/>
      <c r="V104" s="438"/>
      <c r="W104" s="438"/>
      <c r="X104" s="438"/>
      <c r="Y104" s="438"/>
      <c r="Z104" s="438"/>
      <c r="AA104" s="438"/>
      <c r="AB104" s="438"/>
      <c r="AC104" s="438"/>
      <c r="AD104" s="438"/>
      <c r="AE104" s="438"/>
      <c r="AF104" s="438"/>
      <c r="AG104" s="438"/>
      <c r="AH104" s="438"/>
      <c r="AI104" s="438"/>
      <c r="AJ104" s="438"/>
      <c r="AK104" s="438"/>
      <c r="AL104" s="438"/>
      <c r="AM104" s="438"/>
      <c r="AN104" s="438"/>
      <c r="AO104" s="438"/>
    </row>
    <row r="105" spans="1:41" ht="12">
      <c r="A105" s="415" t="s">
        <v>5</v>
      </c>
      <c r="B105" s="415"/>
      <c r="C105" s="257">
        <v>0</v>
      </c>
      <c r="D105" s="280">
        <v>0</v>
      </c>
      <c r="E105" s="280">
        <v>0</v>
      </c>
      <c r="F105" s="419"/>
      <c r="G105" s="414"/>
      <c r="H105" s="414"/>
      <c r="I105" s="414"/>
      <c r="J105" s="414"/>
      <c r="K105" s="435"/>
      <c r="L105" s="436"/>
      <c r="M105" s="436"/>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438"/>
      <c r="AK105" s="438"/>
      <c r="AL105" s="438"/>
      <c r="AM105" s="438"/>
      <c r="AN105" s="438"/>
      <c r="AO105" s="438"/>
    </row>
    <row r="106" spans="1:41" ht="23.25" customHeight="1">
      <c r="A106" s="257" t="s">
        <v>181</v>
      </c>
      <c r="B106" s="398" t="s">
        <v>182</v>
      </c>
      <c r="C106" s="398"/>
      <c r="D106" s="398"/>
      <c r="E106" s="398"/>
      <c r="F106" s="419" t="s">
        <v>183</v>
      </c>
      <c r="G106" s="414" t="s">
        <v>137</v>
      </c>
      <c r="H106" s="414" t="s">
        <v>121</v>
      </c>
      <c r="I106" s="414" t="s">
        <v>796</v>
      </c>
      <c r="J106" s="414" t="s">
        <v>948</v>
      </c>
      <c r="K106" s="435"/>
      <c r="L106" s="436"/>
      <c r="M106" s="436"/>
      <c r="N106" s="438"/>
      <c r="O106" s="438"/>
      <c r="P106" s="438"/>
      <c r="Q106" s="438"/>
      <c r="R106" s="438"/>
      <c r="S106" s="438"/>
      <c r="T106" s="438"/>
      <c r="U106" s="438"/>
      <c r="V106" s="438"/>
      <c r="W106" s="438"/>
      <c r="X106" s="438"/>
      <c r="Y106" s="438"/>
      <c r="Z106" s="438"/>
      <c r="AA106" s="438"/>
      <c r="AB106" s="438"/>
      <c r="AC106" s="438"/>
      <c r="AD106" s="438"/>
      <c r="AE106" s="438"/>
      <c r="AF106" s="438"/>
      <c r="AG106" s="438"/>
      <c r="AH106" s="438"/>
      <c r="AI106" s="438"/>
      <c r="AJ106" s="438"/>
      <c r="AK106" s="438"/>
      <c r="AL106" s="438"/>
      <c r="AM106" s="438"/>
      <c r="AN106" s="438"/>
      <c r="AO106" s="438"/>
    </row>
    <row r="107" spans="1:41" ht="12">
      <c r="A107" s="415" t="s">
        <v>50</v>
      </c>
      <c r="B107" s="415"/>
      <c r="C107" s="257">
        <f>SUM(C108:C112)</f>
        <v>0</v>
      </c>
      <c r="D107" s="280">
        <f>SUM(D108:D112)</f>
        <v>0</v>
      </c>
      <c r="E107" s="280">
        <f>SUM(E108:E112)</f>
        <v>0</v>
      </c>
      <c r="F107" s="419"/>
      <c r="G107" s="414"/>
      <c r="H107" s="414"/>
      <c r="I107" s="414"/>
      <c r="J107" s="414"/>
      <c r="K107" s="435"/>
      <c r="L107" s="436"/>
      <c r="M107" s="436"/>
      <c r="N107" s="438"/>
      <c r="O107" s="438"/>
      <c r="P107" s="438"/>
      <c r="Q107" s="438"/>
      <c r="R107" s="438"/>
      <c r="S107" s="438"/>
      <c r="T107" s="438"/>
      <c r="U107" s="438"/>
      <c r="V107" s="438"/>
      <c r="W107" s="438"/>
      <c r="X107" s="438"/>
      <c r="Y107" s="438"/>
      <c r="Z107" s="438"/>
      <c r="AA107" s="438"/>
      <c r="AB107" s="438"/>
      <c r="AC107" s="438"/>
      <c r="AD107" s="438"/>
      <c r="AE107" s="438"/>
      <c r="AF107" s="438"/>
      <c r="AG107" s="438"/>
      <c r="AH107" s="438"/>
      <c r="AI107" s="438"/>
      <c r="AJ107" s="438"/>
      <c r="AK107" s="438"/>
      <c r="AL107" s="438"/>
      <c r="AM107" s="438"/>
      <c r="AN107" s="438"/>
      <c r="AO107" s="438"/>
    </row>
    <row r="108" spans="1:41" ht="12">
      <c r="A108" s="415" t="s">
        <v>7</v>
      </c>
      <c r="B108" s="415"/>
      <c r="C108" s="257">
        <v>0</v>
      </c>
      <c r="D108" s="280">
        <v>0</v>
      </c>
      <c r="E108" s="280">
        <v>0</v>
      </c>
      <c r="F108" s="419"/>
      <c r="G108" s="414"/>
      <c r="H108" s="414"/>
      <c r="I108" s="414"/>
      <c r="J108" s="414"/>
      <c r="K108" s="435"/>
      <c r="L108" s="436"/>
      <c r="M108" s="436"/>
      <c r="N108" s="438"/>
      <c r="O108" s="438"/>
      <c r="P108" s="438"/>
      <c r="Q108" s="438"/>
      <c r="R108" s="438"/>
      <c r="S108" s="438"/>
      <c r="T108" s="438"/>
      <c r="U108" s="438"/>
      <c r="V108" s="438"/>
      <c r="W108" s="438"/>
      <c r="X108" s="438"/>
      <c r="Y108" s="438"/>
      <c r="Z108" s="438"/>
      <c r="AA108" s="438"/>
      <c r="AB108" s="438"/>
      <c r="AC108" s="438"/>
      <c r="AD108" s="438"/>
      <c r="AE108" s="438"/>
      <c r="AF108" s="438"/>
      <c r="AG108" s="438"/>
      <c r="AH108" s="438"/>
      <c r="AI108" s="438"/>
      <c r="AJ108" s="438"/>
      <c r="AK108" s="438"/>
      <c r="AL108" s="438"/>
      <c r="AM108" s="438"/>
      <c r="AN108" s="438"/>
      <c r="AO108" s="438"/>
    </row>
    <row r="109" spans="1:41" ht="12">
      <c r="A109" s="415" t="s">
        <v>15</v>
      </c>
      <c r="B109" s="415"/>
      <c r="C109" s="257">
        <v>0</v>
      </c>
      <c r="D109" s="280">
        <v>0</v>
      </c>
      <c r="E109" s="280">
        <v>0</v>
      </c>
      <c r="F109" s="419"/>
      <c r="G109" s="414"/>
      <c r="H109" s="414"/>
      <c r="I109" s="414"/>
      <c r="J109" s="414"/>
      <c r="K109" s="435"/>
      <c r="L109" s="436"/>
      <c r="M109" s="436"/>
      <c r="N109" s="438"/>
      <c r="O109" s="438"/>
      <c r="P109" s="438"/>
      <c r="Q109" s="438"/>
      <c r="R109" s="438"/>
      <c r="S109" s="438"/>
      <c r="T109" s="438"/>
      <c r="U109" s="438"/>
      <c r="V109" s="438"/>
      <c r="W109" s="438"/>
      <c r="X109" s="438"/>
      <c r="Y109" s="438"/>
      <c r="Z109" s="438"/>
      <c r="AA109" s="438"/>
      <c r="AB109" s="438"/>
      <c r="AC109" s="438"/>
      <c r="AD109" s="438"/>
      <c r="AE109" s="438"/>
      <c r="AF109" s="438"/>
      <c r="AG109" s="438"/>
      <c r="AH109" s="438"/>
      <c r="AI109" s="438"/>
      <c r="AJ109" s="438"/>
      <c r="AK109" s="438"/>
      <c r="AL109" s="438"/>
      <c r="AM109" s="438"/>
      <c r="AN109" s="438"/>
      <c r="AO109" s="438"/>
    </row>
    <row r="110" spans="1:41" ht="12">
      <c r="A110" s="415" t="s">
        <v>16</v>
      </c>
      <c r="B110" s="415"/>
      <c r="C110" s="257">
        <v>0</v>
      </c>
      <c r="D110" s="280">
        <v>0</v>
      </c>
      <c r="E110" s="280">
        <v>0</v>
      </c>
      <c r="F110" s="419"/>
      <c r="G110" s="414"/>
      <c r="H110" s="414"/>
      <c r="I110" s="414"/>
      <c r="J110" s="414"/>
      <c r="K110" s="435"/>
      <c r="L110" s="436"/>
      <c r="M110" s="436"/>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8"/>
      <c r="AI110" s="438"/>
      <c r="AJ110" s="438"/>
      <c r="AK110" s="438"/>
      <c r="AL110" s="438"/>
      <c r="AM110" s="438"/>
      <c r="AN110" s="438"/>
      <c r="AO110" s="438"/>
    </row>
    <row r="111" spans="1:41" ht="12">
      <c r="A111" s="415" t="s">
        <v>17</v>
      </c>
      <c r="B111" s="415"/>
      <c r="C111" s="257">
        <v>0</v>
      </c>
      <c r="D111" s="280">
        <v>0</v>
      </c>
      <c r="E111" s="280">
        <v>0</v>
      </c>
      <c r="F111" s="419"/>
      <c r="G111" s="414"/>
      <c r="H111" s="414"/>
      <c r="I111" s="414"/>
      <c r="J111" s="414"/>
      <c r="K111" s="435"/>
      <c r="L111" s="436"/>
      <c r="M111" s="436"/>
      <c r="N111" s="438"/>
      <c r="O111" s="438"/>
      <c r="P111" s="438"/>
      <c r="Q111" s="438"/>
      <c r="R111" s="438"/>
      <c r="S111" s="438"/>
      <c r="T111" s="438"/>
      <c r="U111" s="438"/>
      <c r="V111" s="438"/>
      <c r="W111" s="438"/>
      <c r="X111" s="438"/>
      <c r="Y111" s="438"/>
      <c r="Z111" s="438"/>
      <c r="AA111" s="438"/>
      <c r="AB111" s="438"/>
      <c r="AC111" s="438"/>
      <c r="AD111" s="438"/>
      <c r="AE111" s="438"/>
      <c r="AF111" s="438"/>
      <c r="AG111" s="438"/>
      <c r="AH111" s="438"/>
      <c r="AI111" s="438"/>
      <c r="AJ111" s="438"/>
      <c r="AK111" s="438"/>
      <c r="AL111" s="438"/>
      <c r="AM111" s="438"/>
      <c r="AN111" s="438"/>
      <c r="AO111" s="438"/>
    </row>
    <row r="112" spans="1:41" ht="12">
      <c r="A112" s="415" t="s">
        <v>5</v>
      </c>
      <c r="B112" s="415"/>
      <c r="C112" s="257">
        <v>0</v>
      </c>
      <c r="D112" s="280">
        <v>0</v>
      </c>
      <c r="E112" s="280">
        <v>0</v>
      </c>
      <c r="F112" s="419"/>
      <c r="G112" s="414"/>
      <c r="H112" s="414"/>
      <c r="I112" s="414"/>
      <c r="J112" s="414"/>
      <c r="K112" s="435"/>
      <c r="L112" s="436"/>
      <c r="M112" s="436"/>
      <c r="N112" s="438"/>
      <c r="O112" s="438"/>
      <c r="P112" s="438"/>
      <c r="Q112" s="438"/>
      <c r="R112" s="438"/>
      <c r="S112" s="438"/>
      <c r="T112" s="438"/>
      <c r="U112" s="438"/>
      <c r="V112" s="438"/>
      <c r="W112" s="438"/>
      <c r="X112" s="438"/>
      <c r="Y112" s="438"/>
      <c r="Z112" s="438"/>
      <c r="AA112" s="438"/>
      <c r="AB112" s="438"/>
      <c r="AC112" s="438"/>
      <c r="AD112" s="438"/>
      <c r="AE112" s="438"/>
      <c r="AF112" s="438"/>
      <c r="AG112" s="438"/>
      <c r="AH112" s="438"/>
      <c r="AI112" s="438"/>
      <c r="AJ112" s="438"/>
      <c r="AK112" s="438"/>
      <c r="AL112" s="438"/>
      <c r="AM112" s="438"/>
      <c r="AN112" s="438"/>
      <c r="AO112" s="438"/>
    </row>
    <row r="113" spans="1:41" ht="42" customHeight="1">
      <c r="A113" s="257" t="s">
        <v>184</v>
      </c>
      <c r="B113" s="398" t="s">
        <v>185</v>
      </c>
      <c r="C113" s="398"/>
      <c r="D113" s="398"/>
      <c r="E113" s="398"/>
      <c r="F113" s="419" t="s">
        <v>183</v>
      </c>
      <c r="G113" s="414" t="s">
        <v>137</v>
      </c>
      <c r="H113" s="414" t="s">
        <v>117</v>
      </c>
      <c r="I113" s="414" t="s">
        <v>796</v>
      </c>
      <c r="J113" s="414" t="s">
        <v>949</v>
      </c>
      <c r="K113" s="435"/>
      <c r="L113" s="436"/>
      <c r="M113" s="436"/>
      <c r="N113" s="438"/>
      <c r="O113" s="438"/>
      <c r="P113" s="438"/>
      <c r="Q113" s="438"/>
      <c r="R113" s="438"/>
      <c r="S113" s="438"/>
      <c r="T113" s="438"/>
      <c r="U113" s="438"/>
      <c r="V113" s="438"/>
      <c r="W113" s="438"/>
      <c r="X113" s="438"/>
      <c r="Y113" s="438"/>
      <c r="Z113" s="438"/>
      <c r="AA113" s="438"/>
      <c r="AB113" s="438"/>
      <c r="AC113" s="438"/>
      <c r="AD113" s="438"/>
      <c r="AE113" s="438"/>
      <c r="AF113" s="438"/>
      <c r="AG113" s="438"/>
      <c r="AH113" s="438"/>
      <c r="AI113" s="438"/>
      <c r="AJ113" s="438"/>
      <c r="AK113" s="438"/>
      <c r="AL113" s="438"/>
      <c r="AM113" s="438"/>
      <c r="AN113" s="438"/>
      <c r="AO113" s="440"/>
    </row>
    <row r="114" spans="1:41" ht="12">
      <c r="A114" s="415" t="s">
        <v>50</v>
      </c>
      <c r="B114" s="415"/>
      <c r="C114" s="257">
        <f>SUM(C115,C116,C117,C118,C119)</f>
        <v>0</v>
      </c>
      <c r="D114" s="280">
        <f>SUM(D115:D119)</f>
        <v>0</v>
      </c>
      <c r="E114" s="280">
        <f>SUM(E115:E119)</f>
        <v>0</v>
      </c>
      <c r="F114" s="419"/>
      <c r="G114" s="414"/>
      <c r="H114" s="414"/>
      <c r="I114" s="414"/>
      <c r="J114" s="414"/>
      <c r="K114" s="435"/>
      <c r="L114" s="436"/>
      <c r="M114" s="436"/>
      <c r="N114" s="438"/>
      <c r="O114" s="438"/>
      <c r="P114" s="438"/>
      <c r="Q114" s="438"/>
      <c r="R114" s="438"/>
      <c r="S114" s="438"/>
      <c r="T114" s="438"/>
      <c r="U114" s="438"/>
      <c r="V114" s="438"/>
      <c r="W114" s="438"/>
      <c r="X114" s="438"/>
      <c r="Y114" s="438"/>
      <c r="Z114" s="438"/>
      <c r="AA114" s="438"/>
      <c r="AB114" s="438"/>
      <c r="AC114" s="438"/>
      <c r="AD114" s="438"/>
      <c r="AE114" s="438"/>
      <c r="AF114" s="438"/>
      <c r="AG114" s="438"/>
      <c r="AH114" s="438"/>
      <c r="AI114" s="438"/>
      <c r="AJ114" s="438"/>
      <c r="AK114" s="438"/>
      <c r="AL114" s="438"/>
      <c r="AM114" s="438"/>
      <c r="AN114" s="438"/>
      <c r="AO114" s="440"/>
    </row>
    <row r="115" spans="1:41" ht="12">
      <c r="A115" s="415" t="s">
        <v>7</v>
      </c>
      <c r="B115" s="415"/>
      <c r="C115" s="257">
        <v>0</v>
      </c>
      <c r="D115" s="280">
        <v>0</v>
      </c>
      <c r="E115" s="280">
        <v>0</v>
      </c>
      <c r="F115" s="419"/>
      <c r="G115" s="414"/>
      <c r="H115" s="414"/>
      <c r="I115" s="414"/>
      <c r="J115" s="414"/>
      <c r="K115" s="435"/>
      <c r="L115" s="436"/>
      <c r="M115" s="436"/>
      <c r="N115" s="438"/>
      <c r="O115" s="438"/>
      <c r="P115" s="438"/>
      <c r="Q115" s="438"/>
      <c r="R115" s="438"/>
      <c r="S115" s="438"/>
      <c r="T115" s="438"/>
      <c r="U115" s="438"/>
      <c r="V115" s="438"/>
      <c r="W115" s="438"/>
      <c r="X115" s="438"/>
      <c r="Y115" s="438"/>
      <c r="Z115" s="438"/>
      <c r="AA115" s="438"/>
      <c r="AB115" s="438"/>
      <c r="AC115" s="438"/>
      <c r="AD115" s="438"/>
      <c r="AE115" s="438"/>
      <c r="AF115" s="438"/>
      <c r="AG115" s="438"/>
      <c r="AH115" s="438"/>
      <c r="AI115" s="438"/>
      <c r="AJ115" s="438"/>
      <c r="AK115" s="438"/>
      <c r="AL115" s="438"/>
      <c r="AM115" s="438"/>
      <c r="AN115" s="438"/>
      <c r="AO115" s="440"/>
    </row>
    <row r="116" spans="1:41" ht="12">
      <c r="A116" s="415" t="s">
        <v>15</v>
      </c>
      <c r="B116" s="415"/>
      <c r="C116" s="257">
        <v>0</v>
      </c>
      <c r="D116" s="280">
        <v>0</v>
      </c>
      <c r="E116" s="280">
        <v>0</v>
      </c>
      <c r="F116" s="419"/>
      <c r="G116" s="414"/>
      <c r="H116" s="414"/>
      <c r="I116" s="414"/>
      <c r="J116" s="414"/>
      <c r="K116" s="435"/>
      <c r="L116" s="436"/>
      <c r="M116" s="436"/>
      <c r="N116" s="438"/>
      <c r="O116" s="438"/>
      <c r="P116" s="438"/>
      <c r="Q116" s="438"/>
      <c r="R116" s="438"/>
      <c r="S116" s="438"/>
      <c r="T116" s="438"/>
      <c r="U116" s="438"/>
      <c r="V116" s="438"/>
      <c r="W116" s="438"/>
      <c r="X116" s="438"/>
      <c r="Y116" s="438"/>
      <c r="Z116" s="438"/>
      <c r="AA116" s="438"/>
      <c r="AB116" s="438"/>
      <c r="AC116" s="438"/>
      <c r="AD116" s="438"/>
      <c r="AE116" s="438"/>
      <c r="AF116" s="438"/>
      <c r="AG116" s="438"/>
      <c r="AH116" s="438"/>
      <c r="AI116" s="438"/>
      <c r="AJ116" s="438"/>
      <c r="AK116" s="438"/>
      <c r="AL116" s="438"/>
      <c r="AM116" s="438"/>
      <c r="AN116" s="438"/>
      <c r="AO116" s="440"/>
    </row>
    <row r="117" spans="1:41" ht="12">
      <c r="A117" s="415" t="s">
        <v>16</v>
      </c>
      <c r="B117" s="415"/>
      <c r="C117" s="257">
        <v>0</v>
      </c>
      <c r="D117" s="280">
        <v>0</v>
      </c>
      <c r="E117" s="280">
        <v>0</v>
      </c>
      <c r="F117" s="419"/>
      <c r="G117" s="414"/>
      <c r="H117" s="414"/>
      <c r="I117" s="414"/>
      <c r="J117" s="414"/>
      <c r="K117" s="435"/>
      <c r="L117" s="436"/>
      <c r="M117" s="436"/>
      <c r="N117" s="438"/>
      <c r="O117" s="438"/>
      <c r="P117" s="438"/>
      <c r="Q117" s="438"/>
      <c r="R117" s="438"/>
      <c r="S117" s="438"/>
      <c r="T117" s="438"/>
      <c r="U117" s="438"/>
      <c r="V117" s="438"/>
      <c r="W117" s="438"/>
      <c r="X117" s="438"/>
      <c r="Y117" s="438"/>
      <c r="Z117" s="438"/>
      <c r="AA117" s="438"/>
      <c r="AB117" s="438"/>
      <c r="AC117" s="438"/>
      <c r="AD117" s="438"/>
      <c r="AE117" s="438"/>
      <c r="AF117" s="438"/>
      <c r="AG117" s="438"/>
      <c r="AH117" s="438"/>
      <c r="AI117" s="438"/>
      <c r="AJ117" s="438"/>
      <c r="AK117" s="438"/>
      <c r="AL117" s="438"/>
      <c r="AM117" s="438"/>
      <c r="AN117" s="438"/>
      <c r="AO117" s="440"/>
    </row>
    <row r="118" spans="1:41" ht="12">
      <c r="A118" s="415" t="s">
        <v>17</v>
      </c>
      <c r="B118" s="415"/>
      <c r="C118" s="257">
        <v>0</v>
      </c>
      <c r="D118" s="280">
        <v>0</v>
      </c>
      <c r="E118" s="280">
        <v>0</v>
      </c>
      <c r="F118" s="419"/>
      <c r="G118" s="414"/>
      <c r="H118" s="414"/>
      <c r="I118" s="414"/>
      <c r="J118" s="414"/>
      <c r="K118" s="435"/>
      <c r="L118" s="436"/>
      <c r="M118" s="436"/>
      <c r="N118" s="438"/>
      <c r="O118" s="438"/>
      <c r="P118" s="438"/>
      <c r="Q118" s="438"/>
      <c r="R118" s="438"/>
      <c r="S118" s="438"/>
      <c r="T118" s="438"/>
      <c r="U118" s="438"/>
      <c r="V118" s="438"/>
      <c r="W118" s="438"/>
      <c r="X118" s="438"/>
      <c r="Y118" s="438"/>
      <c r="Z118" s="438"/>
      <c r="AA118" s="438"/>
      <c r="AB118" s="438"/>
      <c r="AC118" s="438"/>
      <c r="AD118" s="438"/>
      <c r="AE118" s="438"/>
      <c r="AF118" s="438"/>
      <c r="AG118" s="438"/>
      <c r="AH118" s="438"/>
      <c r="AI118" s="438"/>
      <c r="AJ118" s="438"/>
      <c r="AK118" s="438"/>
      <c r="AL118" s="438"/>
      <c r="AM118" s="438"/>
      <c r="AN118" s="438"/>
      <c r="AO118" s="440"/>
    </row>
    <row r="119" spans="1:41" ht="12">
      <c r="A119" s="415" t="s">
        <v>5</v>
      </c>
      <c r="B119" s="415"/>
      <c r="C119" s="257">
        <v>0</v>
      </c>
      <c r="D119" s="280">
        <v>0</v>
      </c>
      <c r="E119" s="280">
        <v>0</v>
      </c>
      <c r="F119" s="419"/>
      <c r="G119" s="414"/>
      <c r="H119" s="414"/>
      <c r="I119" s="414"/>
      <c r="J119" s="414"/>
      <c r="K119" s="435"/>
      <c r="L119" s="436"/>
      <c r="M119" s="436"/>
      <c r="N119" s="438"/>
      <c r="O119" s="438"/>
      <c r="P119" s="438"/>
      <c r="Q119" s="438"/>
      <c r="R119" s="438"/>
      <c r="S119" s="438"/>
      <c r="T119" s="438"/>
      <c r="U119" s="438"/>
      <c r="V119" s="438"/>
      <c r="W119" s="438"/>
      <c r="X119" s="438"/>
      <c r="Y119" s="438"/>
      <c r="Z119" s="438"/>
      <c r="AA119" s="438"/>
      <c r="AB119" s="438"/>
      <c r="AC119" s="438"/>
      <c r="AD119" s="438"/>
      <c r="AE119" s="438"/>
      <c r="AF119" s="438"/>
      <c r="AG119" s="438"/>
      <c r="AH119" s="438"/>
      <c r="AI119" s="438"/>
      <c r="AJ119" s="438"/>
      <c r="AK119" s="438"/>
      <c r="AL119" s="438"/>
      <c r="AM119" s="438"/>
      <c r="AN119" s="438"/>
      <c r="AO119" s="440"/>
    </row>
    <row r="120" spans="1:41" ht="30" customHeight="1">
      <c r="A120" s="289" t="s">
        <v>186</v>
      </c>
      <c r="B120" s="398" t="s">
        <v>187</v>
      </c>
      <c r="C120" s="398"/>
      <c r="D120" s="398"/>
      <c r="E120" s="398"/>
      <c r="F120" s="419" t="s">
        <v>183</v>
      </c>
      <c r="G120" s="414" t="s">
        <v>137</v>
      </c>
      <c r="H120" s="414" t="s">
        <v>139</v>
      </c>
      <c r="I120" s="414" t="s">
        <v>796</v>
      </c>
      <c r="J120" s="414" t="s">
        <v>950</v>
      </c>
      <c r="K120" s="435"/>
      <c r="L120" s="436"/>
      <c r="M120" s="436"/>
      <c r="N120" s="438"/>
      <c r="O120" s="438"/>
      <c r="P120" s="438"/>
      <c r="Q120" s="438"/>
      <c r="R120" s="438"/>
      <c r="S120" s="438"/>
      <c r="T120" s="438"/>
      <c r="U120" s="438"/>
      <c r="V120" s="438"/>
      <c r="W120" s="438"/>
      <c r="X120" s="438"/>
      <c r="Y120" s="438"/>
      <c r="Z120" s="438"/>
      <c r="AA120" s="438"/>
      <c r="AB120" s="438"/>
      <c r="AC120" s="438"/>
      <c r="AD120" s="438"/>
      <c r="AE120" s="438"/>
      <c r="AF120" s="438"/>
      <c r="AG120" s="438"/>
      <c r="AH120" s="438"/>
      <c r="AI120" s="438"/>
      <c r="AJ120" s="438"/>
      <c r="AK120" s="438"/>
      <c r="AL120" s="438"/>
      <c r="AM120" s="438"/>
      <c r="AN120" s="438"/>
      <c r="AO120" s="440"/>
    </row>
    <row r="121" spans="1:41" ht="12">
      <c r="A121" s="415" t="s">
        <v>50</v>
      </c>
      <c r="B121" s="415"/>
      <c r="C121" s="257">
        <f>SUM(C122,C123,C124,C125,C126)</f>
        <v>76.69178</v>
      </c>
      <c r="D121" s="280">
        <f>SUM(D122:D126)</f>
        <v>0</v>
      </c>
      <c r="E121" s="280">
        <f>SUM(E122:E126)</f>
        <v>0</v>
      </c>
      <c r="F121" s="419"/>
      <c r="G121" s="414"/>
      <c r="H121" s="414"/>
      <c r="I121" s="414"/>
      <c r="J121" s="414"/>
      <c r="K121" s="435"/>
      <c r="L121" s="436"/>
      <c r="M121" s="436"/>
      <c r="N121" s="438"/>
      <c r="O121" s="438"/>
      <c r="P121" s="438"/>
      <c r="Q121" s="438"/>
      <c r="R121" s="438"/>
      <c r="S121" s="438"/>
      <c r="T121" s="438"/>
      <c r="U121" s="438"/>
      <c r="V121" s="438"/>
      <c r="W121" s="438"/>
      <c r="X121" s="438"/>
      <c r="Y121" s="438"/>
      <c r="Z121" s="438"/>
      <c r="AA121" s="438"/>
      <c r="AB121" s="438"/>
      <c r="AC121" s="438"/>
      <c r="AD121" s="438"/>
      <c r="AE121" s="438"/>
      <c r="AF121" s="438"/>
      <c r="AG121" s="438"/>
      <c r="AH121" s="438"/>
      <c r="AI121" s="438"/>
      <c r="AJ121" s="438"/>
      <c r="AK121" s="438"/>
      <c r="AL121" s="438"/>
      <c r="AM121" s="438"/>
      <c r="AN121" s="438"/>
      <c r="AO121" s="440"/>
    </row>
    <row r="122" spans="1:41" ht="12">
      <c r="A122" s="415" t="s">
        <v>7</v>
      </c>
      <c r="B122" s="415"/>
      <c r="C122" s="294">
        <v>0</v>
      </c>
      <c r="D122" s="280">
        <v>0</v>
      </c>
      <c r="E122" s="280">
        <v>0</v>
      </c>
      <c r="F122" s="419"/>
      <c r="G122" s="414"/>
      <c r="H122" s="414"/>
      <c r="I122" s="414"/>
      <c r="J122" s="414"/>
      <c r="K122" s="435"/>
      <c r="L122" s="436"/>
      <c r="M122" s="436"/>
      <c r="N122" s="438"/>
      <c r="O122" s="438"/>
      <c r="P122" s="438"/>
      <c r="Q122" s="438"/>
      <c r="R122" s="438"/>
      <c r="S122" s="438"/>
      <c r="T122" s="438"/>
      <c r="U122" s="438"/>
      <c r="V122" s="438"/>
      <c r="W122" s="438"/>
      <c r="X122" s="438"/>
      <c r="Y122" s="438"/>
      <c r="Z122" s="438"/>
      <c r="AA122" s="438"/>
      <c r="AB122" s="438"/>
      <c r="AC122" s="438"/>
      <c r="AD122" s="438"/>
      <c r="AE122" s="438"/>
      <c r="AF122" s="438"/>
      <c r="AG122" s="438"/>
      <c r="AH122" s="438"/>
      <c r="AI122" s="438"/>
      <c r="AJ122" s="438"/>
      <c r="AK122" s="438"/>
      <c r="AL122" s="438"/>
      <c r="AM122" s="438"/>
      <c r="AN122" s="438"/>
      <c r="AO122" s="440"/>
    </row>
    <row r="123" spans="1:41" ht="12">
      <c r="A123" s="415" t="s">
        <v>15</v>
      </c>
      <c r="B123" s="415"/>
      <c r="C123" s="296">
        <v>76.69178</v>
      </c>
      <c r="D123" s="280">
        <v>0</v>
      </c>
      <c r="E123" s="280">
        <v>0</v>
      </c>
      <c r="F123" s="419"/>
      <c r="G123" s="414"/>
      <c r="H123" s="414"/>
      <c r="I123" s="414"/>
      <c r="J123" s="414"/>
      <c r="K123" s="435"/>
      <c r="L123" s="436"/>
      <c r="M123" s="436"/>
      <c r="N123" s="438"/>
      <c r="O123" s="438"/>
      <c r="P123" s="438"/>
      <c r="Q123" s="438"/>
      <c r="R123" s="438"/>
      <c r="S123" s="438"/>
      <c r="T123" s="438"/>
      <c r="U123" s="438"/>
      <c r="V123" s="438"/>
      <c r="W123" s="438"/>
      <c r="X123" s="438"/>
      <c r="Y123" s="438"/>
      <c r="Z123" s="438"/>
      <c r="AA123" s="438"/>
      <c r="AB123" s="438"/>
      <c r="AC123" s="438"/>
      <c r="AD123" s="438"/>
      <c r="AE123" s="438"/>
      <c r="AF123" s="438"/>
      <c r="AG123" s="438"/>
      <c r="AH123" s="438"/>
      <c r="AI123" s="438"/>
      <c r="AJ123" s="438"/>
      <c r="AK123" s="438"/>
      <c r="AL123" s="438"/>
      <c r="AM123" s="438"/>
      <c r="AN123" s="438"/>
      <c r="AO123" s="440"/>
    </row>
    <row r="124" spans="1:41" ht="12">
      <c r="A124" s="415" t="s">
        <v>16</v>
      </c>
      <c r="B124" s="415"/>
      <c r="C124" s="257">
        <v>0</v>
      </c>
      <c r="D124" s="280">
        <v>0</v>
      </c>
      <c r="E124" s="280">
        <v>0</v>
      </c>
      <c r="F124" s="419"/>
      <c r="G124" s="414"/>
      <c r="H124" s="414"/>
      <c r="I124" s="414"/>
      <c r="J124" s="414"/>
      <c r="K124" s="435"/>
      <c r="L124" s="436"/>
      <c r="M124" s="436"/>
      <c r="N124" s="438"/>
      <c r="O124" s="438"/>
      <c r="P124" s="438"/>
      <c r="Q124" s="438"/>
      <c r="R124" s="438"/>
      <c r="S124" s="438"/>
      <c r="T124" s="438"/>
      <c r="U124" s="438"/>
      <c r="V124" s="438"/>
      <c r="W124" s="438"/>
      <c r="X124" s="438"/>
      <c r="Y124" s="438"/>
      <c r="Z124" s="438"/>
      <c r="AA124" s="438"/>
      <c r="AB124" s="438"/>
      <c r="AC124" s="438"/>
      <c r="AD124" s="438"/>
      <c r="AE124" s="438"/>
      <c r="AF124" s="438"/>
      <c r="AG124" s="438"/>
      <c r="AH124" s="438"/>
      <c r="AI124" s="438"/>
      <c r="AJ124" s="438"/>
      <c r="AK124" s="438"/>
      <c r="AL124" s="438"/>
      <c r="AM124" s="438"/>
      <c r="AN124" s="438"/>
      <c r="AO124" s="440"/>
    </row>
    <row r="125" spans="1:41" ht="12">
      <c r="A125" s="415" t="s">
        <v>17</v>
      </c>
      <c r="B125" s="415"/>
      <c r="C125" s="257">
        <v>0</v>
      </c>
      <c r="D125" s="280">
        <v>0</v>
      </c>
      <c r="E125" s="280">
        <v>0</v>
      </c>
      <c r="F125" s="419"/>
      <c r="G125" s="414"/>
      <c r="H125" s="414"/>
      <c r="I125" s="414"/>
      <c r="J125" s="414"/>
      <c r="K125" s="435"/>
      <c r="L125" s="436"/>
      <c r="M125" s="436"/>
      <c r="N125" s="438"/>
      <c r="O125" s="438"/>
      <c r="P125" s="438"/>
      <c r="Q125" s="438"/>
      <c r="R125" s="438"/>
      <c r="S125" s="438"/>
      <c r="T125" s="438"/>
      <c r="U125" s="438"/>
      <c r="V125" s="438"/>
      <c r="W125" s="438"/>
      <c r="X125" s="438"/>
      <c r="Y125" s="438"/>
      <c r="Z125" s="438"/>
      <c r="AA125" s="438"/>
      <c r="AB125" s="438"/>
      <c r="AC125" s="438"/>
      <c r="AD125" s="438"/>
      <c r="AE125" s="438"/>
      <c r="AF125" s="438"/>
      <c r="AG125" s="438"/>
      <c r="AH125" s="438"/>
      <c r="AI125" s="438"/>
      <c r="AJ125" s="438"/>
      <c r="AK125" s="438"/>
      <c r="AL125" s="438"/>
      <c r="AM125" s="438"/>
      <c r="AN125" s="438"/>
      <c r="AO125" s="440"/>
    </row>
    <row r="126" spans="1:41" ht="12">
      <c r="A126" s="415" t="s">
        <v>5</v>
      </c>
      <c r="B126" s="415"/>
      <c r="C126" s="257">
        <v>0</v>
      </c>
      <c r="D126" s="280">
        <v>0</v>
      </c>
      <c r="E126" s="280">
        <v>0</v>
      </c>
      <c r="F126" s="419"/>
      <c r="G126" s="414"/>
      <c r="H126" s="414"/>
      <c r="I126" s="414"/>
      <c r="J126" s="414"/>
      <c r="K126" s="435"/>
      <c r="L126" s="436"/>
      <c r="M126" s="436"/>
      <c r="N126" s="438"/>
      <c r="O126" s="438"/>
      <c r="P126" s="438"/>
      <c r="Q126" s="438"/>
      <c r="R126" s="438"/>
      <c r="S126" s="438"/>
      <c r="T126" s="438"/>
      <c r="U126" s="438"/>
      <c r="V126" s="438"/>
      <c r="W126" s="438"/>
      <c r="X126" s="438"/>
      <c r="Y126" s="438"/>
      <c r="Z126" s="438"/>
      <c r="AA126" s="438"/>
      <c r="AB126" s="438"/>
      <c r="AC126" s="438"/>
      <c r="AD126" s="438"/>
      <c r="AE126" s="438"/>
      <c r="AF126" s="438"/>
      <c r="AG126" s="438"/>
      <c r="AH126" s="438"/>
      <c r="AI126" s="438"/>
      <c r="AJ126" s="438"/>
      <c r="AK126" s="438"/>
      <c r="AL126" s="438"/>
      <c r="AM126" s="438"/>
      <c r="AN126" s="438"/>
      <c r="AO126" s="440"/>
    </row>
    <row r="127" spans="1:41" ht="38.25" customHeight="1">
      <c r="A127" s="289" t="s">
        <v>188</v>
      </c>
      <c r="B127" s="441" t="s">
        <v>189</v>
      </c>
      <c r="C127" s="442"/>
      <c r="D127" s="442"/>
      <c r="E127" s="443"/>
      <c r="F127" s="419" t="s">
        <v>947</v>
      </c>
      <c r="G127" s="414" t="s">
        <v>126</v>
      </c>
      <c r="H127" s="414" t="s">
        <v>117</v>
      </c>
      <c r="I127" s="414" t="s">
        <v>951</v>
      </c>
      <c r="J127" s="433" t="s">
        <v>958</v>
      </c>
      <c r="K127" s="435"/>
      <c r="L127" s="436"/>
      <c r="M127" s="436"/>
      <c r="N127" s="438"/>
      <c r="O127" s="438"/>
      <c r="P127" s="438"/>
      <c r="Q127" s="438"/>
      <c r="R127" s="438"/>
      <c r="S127" s="438"/>
      <c r="T127" s="438"/>
      <c r="U127" s="438"/>
      <c r="V127" s="438"/>
      <c r="W127" s="438"/>
      <c r="X127" s="438"/>
      <c r="Y127" s="438"/>
      <c r="Z127" s="438"/>
      <c r="AA127" s="438"/>
      <c r="AB127" s="438"/>
      <c r="AC127" s="438"/>
      <c r="AD127" s="438"/>
      <c r="AE127" s="438"/>
      <c r="AF127" s="438"/>
      <c r="AG127" s="438"/>
      <c r="AH127" s="438"/>
      <c r="AI127" s="438"/>
      <c r="AJ127" s="438"/>
      <c r="AK127" s="438"/>
      <c r="AL127" s="438"/>
      <c r="AM127" s="438"/>
      <c r="AN127" s="438"/>
      <c r="AO127" s="440"/>
    </row>
    <row r="128" spans="1:41" ht="12">
      <c r="A128" s="415" t="s">
        <v>50</v>
      </c>
      <c r="B128" s="415"/>
      <c r="C128" s="257">
        <f>SUM(C129,C130,C131,C132,C133)</f>
        <v>2000</v>
      </c>
      <c r="D128" s="280">
        <f>SUM(D129:D133)</f>
        <v>1980</v>
      </c>
      <c r="E128" s="280">
        <f>SUM(E129:E133)</f>
        <v>1980</v>
      </c>
      <c r="F128" s="419"/>
      <c r="G128" s="414"/>
      <c r="H128" s="414"/>
      <c r="I128" s="414"/>
      <c r="J128" s="426"/>
      <c r="K128" s="435"/>
      <c r="L128" s="436"/>
      <c r="M128" s="436"/>
      <c r="N128" s="438"/>
      <c r="O128" s="438"/>
      <c r="P128" s="438"/>
      <c r="Q128" s="438"/>
      <c r="R128" s="438"/>
      <c r="S128" s="438"/>
      <c r="T128" s="438"/>
      <c r="U128" s="438"/>
      <c r="V128" s="438"/>
      <c r="W128" s="438"/>
      <c r="X128" s="438"/>
      <c r="Y128" s="438"/>
      <c r="Z128" s="438"/>
      <c r="AA128" s="438"/>
      <c r="AB128" s="438"/>
      <c r="AC128" s="438"/>
      <c r="AD128" s="438"/>
      <c r="AE128" s="438"/>
      <c r="AF128" s="438"/>
      <c r="AG128" s="438"/>
      <c r="AH128" s="438"/>
      <c r="AI128" s="438"/>
      <c r="AJ128" s="438"/>
      <c r="AK128" s="438"/>
      <c r="AL128" s="438"/>
      <c r="AM128" s="438"/>
      <c r="AN128" s="438"/>
      <c r="AO128" s="440"/>
    </row>
    <row r="129" spans="1:41" ht="12">
      <c r="A129" s="415" t="s">
        <v>7</v>
      </c>
      <c r="B129" s="415"/>
      <c r="C129" s="294">
        <v>0</v>
      </c>
      <c r="D129" s="280">
        <v>0</v>
      </c>
      <c r="E129" s="280">
        <v>0</v>
      </c>
      <c r="F129" s="419"/>
      <c r="G129" s="414"/>
      <c r="H129" s="414"/>
      <c r="I129" s="414"/>
      <c r="J129" s="426"/>
      <c r="K129" s="435"/>
      <c r="L129" s="436"/>
      <c r="M129" s="436"/>
      <c r="N129" s="438"/>
      <c r="O129" s="438"/>
      <c r="P129" s="438"/>
      <c r="Q129" s="438"/>
      <c r="R129" s="438"/>
      <c r="S129" s="438"/>
      <c r="T129" s="438"/>
      <c r="U129" s="438"/>
      <c r="V129" s="438"/>
      <c r="W129" s="438"/>
      <c r="X129" s="438"/>
      <c r="Y129" s="438"/>
      <c r="Z129" s="438"/>
      <c r="AA129" s="438"/>
      <c r="AB129" s="438"/>
      <c r="AC129" s="438"/>
      <c r="AD129" s="438"/>
      <c r="AE129" s="438"/>
      <c r="AF129" s="438"/>
      <c r="AG129" s="438"/>
      <c r="AH129" s="438"/>
      <c r="AI129" s="438"/>
      <c r="AJ129" s="438"/>
      <c r="AK129" s="438"/>
      <c r="AL129" s="438"/>
      <c r="AM129" s="438"/>
      <c r="AN129" s="438"/>
      <c r="AO129" s="440"/>
    </row>
    <row r="130" spans="1:41" ht="12">
      <c r="A130" s="415" t="s">
        <v>15</v>
      </c>
      <c r="B130" s="415"/>
      <c r="C130" s="257">
        <v>2000</v>
      </c>
      <c r="D130" s="280">
        <v>1980</v>
      </c>
      <c r="E130" s="280">
        <v>1980</v>
      </c>
      <c r="F130" s="419"/>
      <c r="G130" s="414"/>
      <c r="H130" s="414"/>
      <c r="I130" s="414"/>
      <c r="J130" s="426"/>
      <c r="K130" s="435"/>
      <c r="L130" s="436"/>
      <c r="M130" s="436"/>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40"/>
    </row>
    <row r="131" spans="1:41" ht="12">
      <c r="A131" s="415" t="s">
        <v>16</v>
      </c>
      <c r="B131" s="415"/>
      <c r="C131" s="257">
        <v>0</v>
      </c>
      <c r="D131" s="280">
        <v>0</v>
      </c>
      <c r="E131" s="280">
        <v>0</v>
      </c>
      <c r="F131" s="419"/>
      <c r="G131" s="414"/>
      <c r="H131" s="414"/>
      <c r="I131" s="414"/>
      <c r="J131" s="426"/>
      <c r="K131" s="435"/>
      <c r="L131" s="436"/>
      <c r="M131" s="436"/>
      <c r="N131" s="438"/>
      <c r="O131" s="438"/>
      <c r="P131" s="438"/>
      <c r="Q131" s="438"/>
      <c r="R131" s="438"/>
      <c r="S131" s="438"/>
      <c r="T131" s="438"/>
      <c r="U131" s="438"/>
      <c r="V131" s="438"/>
      <c r="W131" s="438"/>
      <c r="X131" s="438"/>
      <c r="Y131" s="438"/>
      <c r="Z131" s="438"/>
      <c r="AA131" s="438"/>
      <c r="AB131" s="438"/>
      <c r="AC131" s="438"/>
      <c r="AD131" s="438"/>
      <c r="AE131" s="438"/>
      <c r="AF131" s="438"/>
      <c r="AG131" s="438"/>
      <c r="AH131" s="438"/>
      <c r="AI131" s="438"/>
      <c r="AJ131" s="438"/>
      <c r="AK131" s="438"/>
      <c r="AL131" s="438"/>
      <c r="AM131" s="438"/>
      <c r="AN131" s="438"/>
      <c r="AO131" s="440"/>
    </row>
    <row r="132" spans="1:41" ht="12">
      <c r="A132" s="415" t="s">
        <v>17</v>
      </c>
      <c r="B132" s="415"/>
      <c r="C132" s="257">
        <v>0</v>
      </c>
      <c r="D132" s="280">
        <v>0</v>
      </c>
      <c r="E132" s="280">
        <v>0</v>
      </c>
      <c r="F132" s="419"/>
      <c r="G132" s="414"/>
      <c r="H132" s="414"/>
      <c r="I132" s="414"/>
      <c r="J132" s="426"/>
      <c r="K132" s="435"/>
      <c r="L132" s="436"/>
      <c r="M132" s="436"/>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40"/>
    </row>
    <row r="133" spans="1:41" ht="12">
      <c r="A133" s="415" t="s">
        <v>5</v>
      </c>
      <c r="B133" s="415"/>
      <c r="C133" s="257">
        <v>0</v>
      </c>
      <c r="D133" s="280">
        <v>0</v>
      </c>
      <c r="E133" s="280">
        <v>0</v>
      </c>
      <c r="F133" s="419"/>
      <c r="G133" s="414"/>
      <c r="H133" s="414"/>
      <c r="I133" s="414"/>
      <c r="J133" s="427"/>
      <c r="K133" s="435"/>
      <c r="L133" s="436"/>
      <c r="M133" s="436"/>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40"/>
    </row>
    <row r="134" spans="1:41" ht="36" customHeight="1">
      <c r="A134" s="288" t="s">
        <v>64</v>
      </c>
      <c r="B134" s="399" t="s">
        <v>190</v>
      </c>
      <c r="C134" s="399"/>
      <c r="D134" s="399"/>
      <c r="E134" s="399"/>
      <c r="F134" s="444"/>
      <c r="G134" s="433"/>
      <c r="H134" s="414"/>
      <c r="I134" s="414"/>
      <c r="J134" s="414"/>
      <c r="K134" s="290"/>
      <c r="L134" s="293"/>
      <c r="M134" s="293"/>
      <c r="N134" s="292"/>
      <c r="O134" s="292"/>
      <c r="P134" s="292"/>
      <c r="Q134" s="292"/>
      <c r="R134" s="292"/>
      <c r="S134" s="292"/>
      <c r="T134" s="292"/>
      <c r="U134" s="292"/>
      <c r="V134" s="292"/>
      <c r="W134" s="292"/>
      <c r="X134" s="292"/>
      <c r="Y134" s="292"/>
      <c r="Z134" s="292"/>
      <c r="AA134" s="292"/>
      <c r="AB134" s="292"/>
      <c r="AC134" s="292"/>
      <c r="AD134" s="292"/>
      <c r="AE134" s="292"/>
      <c r="AF134" s="292"/>
      <c r="AG134" s="292"/>
      <c r="AH134" s="292"/>
      <c r="AI134" s="292"/>
      <c r="AJ134" s="292"/>
      <c r="AK134" s="292"/>
      <c r="AL134" s="292"/>
      <c r="AM134" s="292"/>
      <c r="AN134" s="292"/>
      <c r="AO134" s="292"/>
    </row>
    <row r="135" spans="1:41" ht="12">
      <c r="A135" s="415" t="s">
        <v>50</v>
      </c>
      <c r="B135" s="415"/>
      <c r="C135" s="257">
        <f>SUM(C136:C140)</f>
        <v>320</v>
      </c>
      <c r="D135" s="280">
        <f>SUM(D136:D140)</f>
        <v>320</v>
      </c>
      <c r="E135" s="280">
        <f>SUM(E136:E140)</f>
        <v>320</v>
      </c>
      <c r="F135" s="444"/>
      <c r="G135" s="426"/>
      <c r="H135" s="414"/>
      <c r="I135" s="414"/>
      <c r="J135" s="414"/>
      <c r="K135" s="290"/>
      <c r="L135" s="293"/>
      <c r="M135" s="293"/>
      <c r="N135" s="292"/>
      <c r="O135" s="292"/>
      <c r="P135" s="292"/>
      <c r="Q135" s="292"/>
      <c r="R135" s="292"/>
      <c r="S135" s="292"/>
      <c r="T135" s="292"/>
      <c r="U135" s="292"/>
      <c r="V135" s="292"/>
      <c r="W135" s="292"/>
      <c r="X135" s="292"/>
      <c r="Y135" s="292"/>
      <c r="Z135" s="292"/>
      <c r="AA135" s="292"/>
      <c r="AB135" s="292"/>
      <c r="AC135" s="292"/>
      <c r="AD135" s="292"/>
      <c r="AE135" s="292"/>
      <c r="AF135" s="292"/>
      <c r="AG135" s="292"/>
      <c r="AH135" s="292"/>
      <c r="AI135" s="292"/>
      <c r="AJ135" s="292"/>
      <c r="AK135" s="292"/>
      <c r="AL135" s="292"/>
      <c r="AM135" s="292"/>
      <c r="AN135" s="292"/>
      <c r="AO135" s="292"/>
    </row>
    <row r="136" spans="1:41" ht="12">
      <c r="A136" s="415" t="s">
        <v>7</v>
      </c>
      <c r="B136" s="415"/>
      <c r="C136" s="257">
        <f aca="true" t="shared" si="2" ref="C136:E140">C143+C150+C158+C165+C173</f>
        <v>0</v>
      </c>
      <c r="D136" s="257">
        <f t="shared" si="2"/>
        <v>0</v>
      </c>
      <c r="E136" s="257">
        <f t="shared" si="2"/>
        <v>0</v>
      </c>
      <c r="F136" s="444"/>
      <c r="G136" s="426"/>
      <c r="H136" s="414"/>
      <c r="I136" s="414"/>
      <c r="J136" s="414"/>
      <c r="K136" s="290"/>
      <c r="L136" s="293"/>
      <c r="M136" s="293"/>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2"/>
      <c r="AK136" s="292"/>
      <c r="AL136" s="292"/>
      <c r="AM136" s="292"/>
      <c r="AN136" s="292"/>
      <c r="AO136" s="292"/>
    </row>
    <row r="137" spans="1:41" ht="12">
      <c r="A137" s="415" t="s">
        <v>15</v>
      </c>
      <c r="B137" s="415"/>
      <c r="C137" s="257">
        <f t="shared" si="2"/>
        <v>320</v>
      </c>
      <c r="D137" s="257">
        <f t="shared" si="2"/>
        <v>320</v>
      </c>
      <c r="E137" s="257">
        <f t="shared" si="2"/>
        <v>320</v>
      </c>
      <c r="F137" s="444"/>
      <c r="G137" s="426"/>
      <c r="H137" s="414"/>
      <c r="I137" s="414"/>
      <c r="J137" s="414"/>
      <c r="K137" s="290"/>
      <c r="L137" s="293"/>
      <c r="M137" s="293"/>
      <c r="N137" s="292"/>
      <c r="O137" s="292"/>
      <c r="P137" s="292"/>
      <c r="Q137" s="292"/>
      <c r="R137" s="292"/>
      <c r="S137" s="292"/>
      <c r="T137" s="292"/>
      <c r="U137" s="292"/>
      <c r="V137" s="292"/>
      <c r="W137" s="292"/>
      <c r="X137" s="292"/>
      <c r="Y137" s="292"/>
      <c r="Z137" s="292"/>
      <c r="AA137" s="292"/>
      <c r="AB137" s="292"/>
      <c r="AC137" s="292"/>
      <c r="AD137" s="292"/>
      <c r="AE137" s="292"/>
      <c r="AF137" s="292"/>
      <c r="AG137" s="292"/>
      <c r="AH137" s="292"/>
      <c r="AI137" s="292"/>
      <c r="AJ137" s="292"/>
      <c r="AK137" s="292"/>
      <c r="AL137" s="292"/>
      <c r="AM137" s="292"/>
      <c r="AN137" s="292"/>
      <c r="AO137" s="292"/>
    </row>
    <row r="138" spans="1:41" ht="12">
      <c r="A138" s="415" t="s">
        <v>16</v>
      </c>
      <c r="B138" s="415"/>
      <c r="C138" s="257">
        <f t="shared" si="2"/>
        <v>0</v>
      </c>
      <c r="D138" s="257">
        <f t="shared" si="2"/>
        <v>0</v>
      </c>
      <c r="E138" s="257">
        <f t="shared" si="2"/>
        <v>0</v>
      </c>
      <c r="F138" s="444"/>
      <c r="G138" s="426"/>
      <c r="H138" s="414"/>
      <c r="I138" s="414"/>
      <c r="J138" s="414"/>
      <c r="K138" s="290"/>
      <c r="L138" s="293"/>
      <c r="M138" s="293"/>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2"/>
      <c r="AJ138" s="292"/>
      <c r="AK138" s="292"/>
      <c r="AL138" s="292"/>
      <c r="AM138" s="292"/>
      <c r="AN138" s="292"/>
      <c r="AO138" s="292"/>
    </row>
    <row r="139" spans="1:41" ht="12">
      <c r="A139" s="415" t="s">
        <v>17</v>
      </c>
      <c r="B139" s="415"/>
      <c r="C139" s="257">
        <f t="shared" si="2"/>
        <v>0</v>
      </c>
      <c r="D139" s="257">
        <f t="shared" si="2"/>
        <v>0</v>
      </c>
      <c r="E139" s="257">
        <f t="shared" si="2"/>
        <v>0</v>
      </c>
      <c r="F139" s="444"/>
      <c r="G139" s="426"/>
      <c r="H139" s="414"/>
      <c r="I139" s="414"/>
      <c r="J139" s="414"/>
      <c r="K139" s="290"/>
      <c r="L139" s="293"/>
      <c r="M139" s="293"/>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2"/>
      <c r="AK139" s="292"/>
      <c r="AL139" s="292"/>
      <c r="AM139" s="292"/>
      <c r="AN139" s="292"/>
      <c r="AO139" s="292"/>
    </row>
    <row r="140" spans="1:41" ht="12">
      <c r="A140" s="415" t="s">
        <v>5</v>
      </c>
      <c r="B140" s="415"/>
      <c r="C140" s="257">
        <f t="shared" si="2"/>
        <v>0</v>
      </c>
      <c r="D140" s="257">
        <f t="shared" si="2"/>
        <v>0</v>
      </c>
      <c r="E140" s="257">
        <f t="shared" si="2"/>
        <v>0</v>
      </c>
      <c r="F140" s="444"/>
      <c r="G140" s="427"/>
      <c r="H140" s="414"/>
      <c r="I140" s="414"/>
      <c r="J140" s="414"/>
      <c r="K140" s="290"/>
      <c r="L140" s="293"/>
      <c r="M140" s="293"/>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2"/>
      <c r="AI140" s="292"/>
      <c r="AJ140" s="292"/>
      <c r="AK140" s="292"/>
      <c r="AL140" s="292"/>
      <c r="AM140" s="292"/>
      <c r="AN140" s="292"/>
      <c r="AO140" s="292"/>
    </row>
    <row r="141" spans="1:41" ht="24" customHeight="1">
      <c r="A141" s="257" t="s">
        <v>12</v>
      </c>
      <c r="B141" s="398" t="s">
        <v>191</v>
      </c>
      <c r="C141" s="398"/>
      <c r="D141" s="398"/>
      <c r="E141" s="398"/>
      <c r="F141" s="419" t="s">
        <v>120</v>
      </c>
      <c r="G141" s="445">
        <v>42309</v>
      </c>
      <c r="H141" s="445">
        <v>42338</v>
      </c>
      <c r="I141" s="428">
        <v>50</v>
      </c>
      <c r="J141" s="414"/>
      <c r="K141" s="435"/>
      <c r="L141" s="437"/>
      <c r="M141" s="437"/>
      <c r="N141" s="438"/>
      <c r="O141" s="438"/>
      <c r="P141" s="438"/>
      <c r="Q141" s="438"/>
      <c r="R141" s="438"/>
      <c r="S141" s="438"/>
      <c r="T141" s="438"/>
      <c r="U141" s="438"/>
      <c r="V141" s="438"/>
      <c r="W141" s="438"/>
      <c r="X141" s="438"/>
      <c r="Y141" s="438"/>
      <c r="Z141" s="438"/>
      <c r="AA141" s="438"/>
      <c r="AB141" s="438"/>
      <c r="AC141" s="438"/>
      <c r="AD141" s="438"/>
      <c r="AE141" s="438"/>
      <c r="AF141" s="438"/>
      <c r="AG141" s="438"/>
      <c r="AH141" s="438"/>
      <c r="AI141" s="438"/>
      <c r="AJ141" s="438"/>
      <c r="AK141" s="438"/>
      <c r="AL141" s="438"/>
      <c r="AM141" s="438"/>
      <c r="AN141" s="438"/>
      <c r="AO141" s="440"/>
    </row>
    <row r="142" spans="1:41" ht="12">
      <c r="A142" s="415" t="s">
        <v>50</v>
      </c>
      <c r="B142" s="415"/>
      <c r="C142" s="257">
        <f>SUM(C143,C144,C145,C146,C147)</f>
        <v>50</v>
      </c>
      <c r="D142" s="280">
        <f>SUM(D143:D147)</f>
        <v>50</v>
      </c>
      <c r="E142" s="280">
        <f>SUM(E143:E147)</f>
        <v>50</v>
      </c>
      <c r="F142" s="419"/>
      <c r="G142" s="429"/>
      <c r="H142" s="429"/>
      <c r="I142" s="429"/>
      <c r="J142" s="414"/>
      <c r="K142" s="435"/>
      <c r="L142" s="436"/>
      <c r="M142" s="436"/>
      <c r="N142" s="438"/>
      <c r="O142" s="438"/>
      <c r="P142" s="438"/>
      <c r="Q142" s="438"/>
      <c r="R142" s="438"/>
      <c r="S142" s="438"/>
      <c r="T142" s="438"/>
      <c r="U142" s="438"/>
      <c r="V142" s="438"/>
      <c r="W142" s="438"/>
      <c r="X142" s="438"/>
      <c r="Y142" s="438"/>
      <c r="Z142" s="438"/>
      <c r="AA142" s="438"/>
      <c r="AB142" s="438"/>
      <c r="AC142" s="438"/>
      <c r="AD142" s="438"/>
      <c r="AE142" s="438"/>
      <c r="AF142" s="438"/>
      <c r="AG142" s="438"/>
      <c r="AH142" s="438"/>
      <c r="AI142" s="438"/>
      <c r="AJ142" s="438"/>
      <c r="AK142" s="438"/>
      <c r="AL142" s="438"/>
      <c r="AM142" s="438"/>
      <c r="AN142" s="438"/>
      <c r="AO142" s="440"/>
    </row>
    <row r="143" spans="1:41" ht="12">
      <c r="A143" s="415" t="s">
        <v>7</v>
      </c>
      <c r="B143" s="415"/>
      <c r="C143" s="257">
        <v>0</v>
      </c>
      <c r="D143" s="280">
        <v>0</v>
      </c>
      <c r="E143" s="280">
        <v>0</v>
      </c>
      <c r="F143" s="419"/>
      <c r="G143" s="429"/>
      <c r="H143" s="429"/>
      <c r="I143" s="429"/>
      <c r="J143" s="414"/>
      <c r="K143" s="435"/>
      <c r="L143" s="436"/>
      <c r="M143" s="436"/>
      <c r="N143" s="438"/>
      <c r="O143" s="438"/>
      <c r="P143" s="438"/>
      <c r="Q143" s="438"/>
      <c r="R143" s="438"/>
      <c r="S143" s="438"/>
      <c r="T143" s="438"/>
      <c r="U143" s="438"/>
      <c r="V143" s="438"/>
      <c r="W143" s="438"/>
      <c r="X143" s="438"/>
      <c r="Y143" s="438"/>
      <c r="Z143" s="438"/>
      <c r="AA143" s="438"/>
      <c r="AB143" s="438"/>
      <c r="AC143" s="438"/>
      <c r="AD143" s="438"/>
      <c r="AE143" s="438"/>
      <c r="AF143" s="438"/>
      <c r="AG143" s="438"/>
      <c r="AH143" s="438"/>
      <c r="AI143" s="438"/>
      <c r="AJ143" s="438"/>
      <c r="AK143" s="438"/>
      <c r="AL143" s="438"/>
      <c r="AM143" s="438"/>
      <c r="AN143" s="438"/>
      <c r="AO143" s="440"/>
    </row>
    <row r="144" spans="1:41" ht="12">
      <c r="A144" s="415" t="s">
        <v>15</v>
      </c>
      <c r="B144" s="415"/>
      <c r="C144" s="257">
        <v>50</v>
      </c>
      <c r="D144" s="280">
        <v>50</v>
      </c>
      <c r="E144" s="280">
        <v>50</v>
      </c>
      <c r="F144" s="419"/>
      <c r="G144" s="429"/>
      <c r="H144" s="429"/>
      <c r="I144" s="429"/>
      <c r="J144" s="414"/>
      <c r="K144" s="435"/>
      <c r="L144" s="436"/>
      <c r="M144" s="436"/>
      <c r="N144" s="438"/>
      <c r="O144" s="438"/>
      <c r="P144" s="438"/>
      <c r="Q144" s="438"/>
      <c r="R144" s="438"/>
      <c r="S144" s="438"/>
      <c r="T144" s="438"/>
      <c r="U144" s="438"/>
      <c r="V144" s="438"/>
      <c r="W144" s="438"/>
      <c r="X144" s="438"/>
      <c r="Y144" s="438"/>
      <c r="Z144" s="438"/>
      <c r="AA144" s="438"/>
      <c r="AB144" s="438"/>
      <c r="AC144" s="438"/>
      <c r="AD144" s="438"/>
      <c r="AE144" s="438"/>
      <c r="AF144" s="438"/>
      <c r="AG144" s="438"/>
      <c r="AH144" s="438"/>
      <c r="AI144" s="438"/>
      <c r="AJ144" s="438"/>
      <c r="AK144" s="438"/>
      <c r="AL144" s="438"/>
      <c r="AM144" s="438"/>
      <c r="AN144" s="438"/>
      <c r="AO144" s="440"/>
    </row>
    <row r="145" spans="1:41" ht="12">
      <c r="A145" s="415" t="s">
        <v>16</v>
      </c>
      <c r="B145" s="415"/>
      <c r="C145" s="257">
        <v>0</v>
      </c>
      <c r="D145" s="280">
        <v>0</v>
      </c>
      <c r="E145" s="280">
        <v>0</v>
      </c>
      <c r="F145" s="419"/>
      <c r="G145" s="429"/>
      <c r="H145" s="429"/>
      <c r="I145" s="429"/>
      <c r="J145" s="414"/>
      <c r="K145" s="435"/>
      <c r="L145" s="436"/>
      <c r="M145" s="436"/>
      <c r="N145" s="438"/>
      <c r="O145" s="438"/>
      <c r="P145" s="438"/>
      <c r="Q145" s="438"/>
      <c r="R145" s="438"/>
      <c r="S145" s="438"/>
      <c r="T145" s="438"/>
      <c r="U145" s="438"/>
      <c r="V145" s="438"/>
      <c r="W145" s="438"/>
      <c r="X145" s="438"/>
      <c r="Y145" s="438"/>
      <c r="Z145" s="438"/>
      <c r="AA145" s="438"/>
      <c r="AB145" s="438"/>
      <c r="AC145" s="438"/>
      <c r="AD145" s="438"/>
      <c r="AE145" s="438"/>
      <c r="AF145" s="438"/>
      <c r="AG145" s="438"/>
      <c r="AH145" s="438"/>
      <c r="AI145" s="438"/>
      <c r="AJ145" s="438"/>
      <c r="AK145" s="438"/>
      <c r="AL145" s="438"/>
      <c r="AM145" s="438"/>
      <c r="AN145" s="438"/>
      <c r="AO145" s="440"/>
    </row>
    <row r="146" spans="1:41" ht="12">
      <c r="A146" s="415" t="s">
        <v>17</v>
      </c>
      <c r="B146" s="415"/>
      <c r="C146" s="257">
        <v>0</v>
      </c>
      <c r="D146" s="280">
        <v>0</v>
      </c>
      <c r="E146" s="280">
        <v>0</v>
      </c>
      <c r="F146" s="419"/>
      <c r="G146" s="429"/>
      <c r="H146" s="429"/>
      <c r="I146" s="429"/>
      <c r="J146" s="414"/>
      <c r="K146" s="435"/>
      <c r="L146" s="436"/>
      <c r="M146" s="436"/>
      <c r="N146" s="438"/>
      <c r="O146" s="438"/>
      <c r="P146" s="438"/>
      <c r="Q146" s="438"/>
      <c r="R146" s="438"/>
      <c r="S146" s="438"/>
      <c r="T146" s="438"/>
      <c r="U146" s="438"/>
      <c r="V146" s="438"/>
      <c r="W146" s="438"/>
      <c r="X146" s="438"/>
      <c r="Y146" s="438"/>
      <c r="Z146" s="438"/>
      <c r="AA146" s="438"/>
      <c r="AB146" s="438"/>
      <c r="AC146" s="438"/>
      <c r="AD146" s="438"/>
      <c r="AE146" s="438"/>
      <c r="AF146" s="438"/>
      <c r="AG146" s="438"/>
      <c r="AH146" s="438"/>
      <c r="AI146" s="438"/>
      <c r="AJ146" s="438"/>
      <c r="AK146" s="438"/>
      <c r="AL146" s="438"/>
      <c r="AM146" s="438"/>
      <c r="AN146" s="438"/>
      <c r="AO146" s="440"/>
    </row>
    <row r="147" spans="1:41" ht="12">
      <c r="A147" s="415" t="s">
        <v>5</v>
      </c>
      <c r="B147" s="415"/>
      <c r="C147" s="257">
        <v>0</v>
      </c>
      <c r="D147" s="280">
        <v>0</v>
      </c>
      <c r="E147" s="280">
        <v>0</v>
      </c>
      <c r="F147" s="419"/>
      <c r="G147" s="430"/>
      <c r="H147" s="430"/>
      <c r="I147" s="430"/>
      <c r="J147" s="414"/>
      <c r="K147" s="435"/>
      <c r="L147" s="436"/>
      <c r="M147" s="436"/>
      <c r="N147" s="438"/>
      <c r="O147" s="438"/>
      <c r="P147" s="438"/>
      <c r="Q147" s="438"/>
      <c r="R147" s="438"/>
      <c r="S147" s="438"/>
      <c r="T147" s="438"/>
      <c r="U147" s="438"/>
      <c r="V147" s="438"/>
      <c r="W147" s="438"/>
      <c r="X147" s="438"/>
      <c r="Y147" s="438"/>
      <c r="Z147" s="438"/>
      <c r="AA147" s="438"/>
      <c r="AB147" s="438"/>
      <c r="AC147" s="438"/>
      <c r="AD147" s="438"/>
      <c r="AE147" s="438"/>
      <c r="AF147" s="438"/>
      <c r="AG147" s="438"/>
      <c r="AH147" s="438"/>
      <c r="AI147" s="438"/>
      <c r="AJ147" s="438"/>
      <c r="AK147" s="438"/>
      <c r="AL147" s="438"/>
      <c r="AM147" s="438"/>
      <c r="AN147" s="438"/>
      <c r="AO147" s="440"/>
    </row>
    <row r="148" spans="1:41" ht="21" customHeight="1">
      <c r="A148" s="257" t="s">
        <v>192</v>
      </c>
      <c r="B148" s="398" t="s">
        <v>193</v>
      </c>
      <c r="C148" s="398"/>
      <c r="D148" s="398"/>
      <c r="E148" s="398"/>
      <c r="F148" s="419" t="s">
        <v>120</v>
      </c>
      <c r="G148" s="414" t="s">
        <v>194</v>
      </c>
      <c r="H148" s="414" t="s">
        <v>195</v>
      </c>
      <c r="I148" s="414" t="s">
        <v>196</v>
      </c>
      <c r="J148" s="414"/>
      <c r="K148" s="435"/>
      <c r="L148" s="437"/>
      <c r="M148" s="437"/>
      <c r="N148" s="438"/>
      <c r="O148" s="438"/>
      <c r="P148" s="438"/>
      <c r="Q148" s="438"/>
      <c r="R148" s="438"/>
      <c r="S148" s="438"/>
      <c r="T148" s="438"/>
      <c r="U148" s="438"/>
      <c r="V148" s="438"/>
      <c r="W148" s="438"/>
      <c r="X148" s="438"/>
      <c r="Y148" s="438"/>
      <c r="Z148" s="438"/>
      <c r="AA148" s="438"/>
      <c r="AB148" s="438"/>
      <c r="AC148" s="438"/>
      <c r="AD148" s="438"/>
      <c r="AE148" s="438"/>
      <c r="AF148" s="438"/>
      <c r="AG148" s="438"/>
      <c r="AH148" s="438"/>
      <c r="AI148" s="438"/>
      <c r="AJ148" s="438"/>
      <c r="AK148" s="438"/>
      <c r="AL148" s="438"/>
      <c r="AM148" s="438"/>
      <c r="AN148" s="438"/>
      <c r="AO148" s="440"/>
    </row>
    <row r="149" spans="1:41" ht="12">
      <c r="A149" s="415" t="s">
        <v>50</v>
      </c>
      <c r="B149" s="415"/>
      <c r="C149" s="257">
        <f>SUM(C150,C151,C152,C153,C154)</f>
        <v>50</v>
      </c>
      <c r="D149" s="280">
        <f>SUM(D150:D154)</f>
        <v>50</v>
      </c>
      <c r="E149" s="280">
        <f>SUM(E150:E154)</f>
        <v>50</v>
      </c>
      <c r="F149" s="419"/>
      <c r="G149" s="414"/>
      <c r="H149" s="414"/>
      <c r="I149" s="414"/>
      <c r="J149" s="414"/>
      <c r="K149" s="435"/>
      <c r="L149" s="436"/>
      <c r="M149" s="436"/>
      <c r="N149" s="438"/>
      <c r="O149" s="438"/>
      <c r="P149" s="438"/>
      <c r="Q149" s="438"/>
      <c r="R149" s="438"/>
      <c r="S149" s="438"/>
      <c r="T149" s="438"/>
      <c r="U149" s="438"/>
      <c r="V149" s="438"/>
      <c r="W149" s="438"/>
      <c r="X149" s="438"/>
      <c r="Y149" s="438"/>
      <c r="Z149" s="438"/>
      <c r="AA149" s="438"/>
      <c r="AB149" s="438"/>
      <c r="AC149" s="438"/>
      <c r="AD149" s="438"/>
      <c r="AE149" s="438"/>
      <c r="AF149" s="438"/>
      <c r="AG149" s="438"/>
      <c r="AH149" s="438"/>
      <c r="AI149" s="438"/>
      <c r="AJ149" s="438"/>
      <c r="AK149" s="438"/>
      <c r="AL149" s="438"/>
      <c r="AM149" s="438"/>
      <c r="AN149" s="438"/>
      <c r="AO149" s="440"/>
    </row>
    <row r="150" spans="1:41" ht="12">
      <c r="A150" s="415" t="s">
        <v>7</v>
      </c>
      <c r="B150" s="415"/>
      <c r="C150" s="257">
        <v>0</v>
      </c>
      <c r="D150" s="280">
        <v>0</v>
      </c>
      <c r="E150" s="280">
        <v>0</v>
      </c>
      <c r="F150" s="419"/>
      <c r="G150" s="414"/>
      <c r="H150" s="414"/>
      <c r="I150" s="414"/>
      <c r="J150" s="414"/>
      <c r="K150" s="435"/>
      <c r="L150" s="436"/>
      <c r="M150" s="436"/>
      <c r="N150" s="438"/>
      <c r="O150" s="438"/>
      <c r="P150" s="438"/>
      <c r="Q150" s="438"/>
      <c r="R150" s="438"/>
      <c r="S150" s="438"/>
      <c r="T150" s="438"/>
      <c r="U150" s="438"/>
      <c r="V150" s="438"/>
      <c r="W150" s="438"/>
      <c r="X150" s="438"/>
      <c r="Y150" s="438"/>
      <c r="Z150" s="438"/>
      <c r="AA150" s="438"/>
      <c r="AB150" s="438"/>
      <c r="AC150" s="438"/>
      <c r="AD150" s="438"/>
      <c r="AE150" s="438"/>
      <c r="AF150" s="438"/>
      <c r="AG150" s="438"/>
      <c r="AH150" s="438"/>
      <c r="AI150" s="438"/>
      <c r="AJ150" s="438"/>
      <c r="AK150" s="438"/>
      <c r="AL150" s="438"/>
      <c r="AM150" s="438"/>
      <c r="AN150" s="438"/>
      <c r="AO150" s="440"/>
    </row>
    <row r="151" spans="1:41" ht="12">
      <c r="A151" s="415" t="s">
        <v>15</v>
      </c>
      <c r="B151" s="415"/>
      <c r="C151" s="257">
        <v>50</v>
      </c>
      <c r="D151" s="280">
        <v>50</v>
      </c>
      <c r="E151" s="280">
        <v>50</v>
      </c>
      <c r="F151" s="419"/>
      <c r="G151" s="414"/>
      <c r="H151" s="414"/>
      <c r="I151" s="414"/>
      <c r="J151" s="414"/>
      <c r="K151" s="435"/>
      <c r="L151" s="436"/>
      <c r="M151" s="436"/>
      <c r="N151" s="438"/>
      <c r="O151" s="438"/>
      <c r="P151" s="438"/>
      <c r="Q151" s="438"/>
      <c r="R151" s="438"/>
      <c r="S151" s="438"/>
      <c r="T151" s="438"/>
      <c r="U151" s="438"/>
      <c r="V151" s="438"/>
      <c r="W151" s="438"/>
      <c r="X151" s="438"/>
      <c r="Y151" s="438"/>
      <c r="Z151" s="438"/>
      <c r="AA151" s="438"/>
      <c r="AB151" s="438"/>
      <c r="AC151" s="438"/>
      <c r="AD151" s="438"/>
      <c r="AE151" s="438"/>
      <c r="AF151" s="438"/>
      <c r="AG151" s="438"/>
      <c r="AH151" s="438"/>
      <c r="AI151" s="438"/>
      <c r="AJ151" s="438"/>
      <c r="AK151" s="438"/>
      <c r="AL151" s="438"/>
      <c r="AM151" s="438"/>
      <c r="AN151" s="438"/>
      <c r="AO151" s="440"/>
    </row>
    <row r="152" spans="1:41" ht="12">
      <c r="A152" s="415" t="s">
        <v>16</v>
      </c>
      <c r="B152" s="415"/>
      <c r="C152" s="257">
        <v>0</v>
      </c>
      <c r="D152" s="280">
        <v>0</v>
      </c>
      <c r="E152" s="280">
        <v>0</v>
      </c>
      <c r="F152" s="419"/>
      <c r="G152" s="414"/>
      <c r="H152" s="414"/>
      <c r="I152" s="414"/>
      <c r="J152" s="414"/>
      <c r="K152" s="435"/>
      <c r="L152" s="436"/>
      <c r="M152" s="436"/>
      <c r="N152" s="438"/>
      <c r="O152" s="438"/>
      <c r="P152" s="438"/>
      <c r="Q152" s="438"/>
      <c r="R152" s="438"/>
      <c r="S152" s="438"/>
      <c r="T152" s="438"/>
      <c r="U152" s="438"/>
      <c r="V152" s="438"/>
      <c r="W152" s="438"/>
      <c r="X152" s="438"/>
      <c r="Y152" s="438"/>
      <c r="Z152" s="438"/>
      <c r="AA152" s="438"/>
      <c r="AB152" s="438"/>
      <c r="AC152" s="438"/>
      <c r="AD152" s="438"/>
      <c r="AE152" s="438"/>
      <c r="AF152" s="438"/>
      <c r="AG152" s="438"/>
      <c r="AH152" s="438"/>
      <c r="AI152" s="438"/>
      <c r="AJ152" s="438"/>
      <c r="AK152" s="438"/>
      <c r="AL152" s="438"/>
      <c r="AM152" s="438"/>
      <c r="AN152" s="438"/>
      <c r="AO152" s="440"/>
    </row>
    <row r="153" spans="1:41" ht="12">
      <c r="A153" s="415" t="s">
        <v>17</v>
      </c>
      <c r="B153" s="415"/>
      <c r="C153" s="257">
        <v>0</v>
      </c>
      <c r="D153" s="280">
        <v>0</v>
      </c>
      <c r="E153" s="280">
        <v>0</v>
      </c>
      <c r="F153" s="419"/>
      <c r="G153" s="414"/>
      <c r="H153" s="414"/>
      <c r="I153" s="414"/>
      <c r="J153" s="414"/>
      <c r="K153" s="435"/>
      <c r="L153" s="436"/>
      <c r="M153" s="436"/>
      <c r="N153" s="438"/>
      <c r="O153" s="438"/>
      <c r="P153" s="438"/>
      <c r="Q153" s="438"/>
      <c r="R153" s="438"/>
      <c r="S153" s="438"/>
      <c r="T153" s="438"/>
      <c r="U153" s="438"/>
      <c r="V153" s="438"/>
      <c r="W153" s="438"/>
      <c r="X153" s="438"/>
      <c r="Y153" s="438"/>
      <c r="Z153" s="438"/>
      <c r="AA153" s="438"/>
      <c r="AB153" s="438"/>
      <c r="AC153" s="438"/>
      <c r="AD153" s="438"/>
      <c r="AE153" s="438"/>
      <c r="AF153" s="438"/>
      <c r="AG153" s="438"/>
      <c r="AH153" s="438"/>
      <c r="AI153" s="438"/>
      <c r="AJ153" s="438"/>
      <c r="AK153" s="438"/>
      <c r="AL153" s="438"/>
      <c r="AM153" s="438"/>
      <c r="AN153" s="438"/>
      <c r="AO153" s="440"/>
    </row>
    <row r="154" spans="1:41" ht="12">
      <c r="A154" s="415" t="s">
        <v>5</v>
      </c>
      <c r="B154" s="415"/>
      <c r="C154" s="257">
        <v>0</v>
      </c>
      <c r="D154" s="280">
        <v>0</v>
      </c>
      <c r="E154" s="280">
        <v>0</v>
      </c>
      <c r="F154" s="419"/>
      <c r="G154" s="414"/>
      <c r="H154" s="414"/>
      <c r="I154" s="414"/>
      <c r="J154" s="414"/>
      <c r="K154" s="435"/>
      <c r="L154" s="436"/>
      <c r="M154" s="436"/>
      <c r="N154" s="438"/>
      <c r="O154" s="438"/>
      <c r="P154" s="438"/>
      <c r="Q154" s="438"/>
      <c r="R154" s="438"/>
      <c r="S154" s="438"/>
      <c r="T154" s="438"/>
      <c r="U154" s="438"/>
      <c r="V154" s="438"/>
      <c r="W154" s="438"/>
      <c r="X154" s="438"/>
      <c r="Y154" s="438"/>
      <c r="Z154" s="438"/>
      <c r="AA154" s="438"/>
      <c r="AB154" s="438"/>
      <c r="AC154" s="438"/>
      <c r="AD154" s="438"/>
      <c r="AE154" s="438"/>
      <c r="AF154" s="438"/>
      <c r="AG154" s="438"/>
      <c r="AH154" s="438"/>
      <c r="AI154" s="438"/>
      <c r="AJ154" s="438"/>
      <c r="AK154" s="438"/>
      <c r="AL154" s="438"/>
      <c r="AM154" s="438"/>
      <c r="AN154" s="438"/>
      <c r="AO154" s="440"/>
    </row>
    <row r="155" spans="1:41" ht="23.25" customHeight="1">
      <c r="A155" s="400" t="s">
        <v>811</v>
      </c>
      <c r="B155" s="401"/>
      <c r="C155" s="401"/>
      <c r="D155" s="401"/>
      <c r="E155" s="402"/>
      <c r="F155" s="279"/>
      <c r="G155" s="289" t="s">
        <v>807</v>
      </c>
      <c r="H155" s="289" t="s">
        <v>812</v>
      </c>
      <c r="I155" s="289"/>
      <c r="J155" s="289"/>
      <c r="K155" s="290"/>
      <c r="L155" s="293"/>
      <c r="M155" s="293"/>
      <c r="N155" s="292"/>
      <c r="O155" s="292"/>
      <c r="P155" s="292"/>
      <c r="Q155" s="292"/>
      <c r="R155" s="292"/>
      <c r="S155" s="292"/>
      <c r="T155" s="292"/>
      <c r="U155" s="292"/>
      <c r="V155" s="292"/>
      <c r="W155" s="267"/>
      <c r="X155" s="292"/>
      <c r="Y155" s="292"/>
      <c r="Z155" s="292"/>
      <c r="AA155" s="292"/>
      <c r="AB155" s="292"/>
      <c r="AC155" s="292"/>
      <c r="AD155" s="292"/>
      <c r="AE155" s="292"/>
      <c r="AF155" s="292"/>
      <c r="AG155" s="292"/>
      <c r="AH155" s="292"/>
      <c r="AI155" s="292"/>
      <c r="AJ155" s="292"/>
      <c r="AK155" s="292"/>
      <c r="AL155" s="292"/>
      <c r="AM155" s="292"/>
      <c r="AN155" s="292"/>
      <c r="AO155" s="292"/>
    </row>
    <row r="156" spans="1:41" ht="12" customHeight="1">
      <c r="A156" s="257" t="s">
        <v>197</v>
      </c>
      <c r="B156" s="398" t="s">
        <v>198</v>
      </c>
      <c r="C156" s="398"/>
      <c r="D156" s="398"/>
      <c r="E156" s="398"/>
      <c r="F156" s="419" t="s">
        <v>120</v>
      </c>
      <c r="G156" s="414" t="s">
        <v>796</v>
      </c>
      <c r="H156" s="414" t="s">
        <v>796</v>
      </c>
      <c r="I156" s="414" t="s">
        <v>796</v>
      </c>
      <c r="J156" s="414"/>
      <c r="K156" s="435"/>
      <c r="L156" s="437"/>
      <c r="M156" s="437"/>
      <c r="N156" s="438"/>
      <c r="O156" s="438"/>
      <c r="P156" s="438"/>
      <c r="Q156" s="438"/>
      <c r="R156" s="438"/>
      <c r="S156" s="438"/>
      <c r="T156" s="438"/>
      <c r="U156" s="438"/>
      <c r="V156" s="438"/>
      <c r="W156" s="438"/>
      <c r="X156" s="438"/>
      <c r="Y156" s="438"/>
      <c r="Z156" s="438"/>
      <c r="AA156" s="438"/>
      <c r="AB156" s="438"/>
      <c r="AC156" s="438"/>
      <c r="AD156" s="438"/>
      <c r="AE156" s="438"/>
      <c r="AF156" s="438"/>
      <c r="AG156" s="438"/>
      <c r="AH156" s="438"/>
      <c r="AI156" s="438"/>
      <c r="AJ156" s="438"/>
      <c r="AK156" s="438"/>
      <c r="AL156" s="438"/>
      <c r="AM156" s="438"/>
      <c r="AN156" s="438"/>
      <c r="AO156" s="440"/>
    </row>
    <row r="157" spans="1:41" ht="12">
      <c r="A157" s="415" t="s">
        <v>50</v>
      </c>
      <c r="B157" s="415"/>
      <c r="C157" s="257">
        <f>SUM(C158,C159,C160,C161,C162)</f>
        <v>0</v>
      </c>
      <c r="D157" s="280">
        <f>SUM(D158:D162)</f>
        <v>0</v>
      </c>
      <c r="E157" s="280">
        <f>SUM(E158:E162)</f>
        <v>0</v>
      </c>
      <c r="F157" s="419"/>
      <c r="G157" s="414"/>
      <c r="H157" s="414"/>
      <c r="I157" s="414"/>
      <c r="J157" s="414"/>
      <c r="K157" s="435"/>
      <c r="L157" s="436"/>
      <c r="M157" s="436"/>
      <c r="N157" s="438"/>
      <c r="O157" s="438"/>
      <c r="P157" s="438"/>
      <c r="Q157" s="438"/>
      <c r="R157" s="438"/>
      <c r="S157" s="438"/>
      <c r="T157" s="438"/>
      <c r="U157" s="438"/>
      <c r="V157" s="438"/>
      <c r="W157" s="438"/>
      <c r="X157" s="438"/>
      <c r="Y157" s="438"/>
      <c r="Z157" s="438"/>
      <c r="AA157" s="438"/>
      <c r="AB157" s="438"/>
      <c r="AC157" s="438"/>
      <c r="AD157" s="438"/>
      <c r="AE157" s="438"/>
      <c r="AF157" s="438"/>
      <c r="AG157" s="438"/>
      <c r="AH157" s="438"/>
      <c r="AI157" s="438"/>
      <c r="AJ157" s="438"/>
      <c r="AK157" s="438"/>
      <c r="AL157" s="438"/>
      <c r="AM157" s="438"/>
      <c r="AN157" s="438"/>
      <c r="AO157" s="440"/>
    </row>
    <row r="158" spans="1:41" ht="12">
      <c r="A158" s="415" t="s">
        <v>7</v>
      </c>
      <c r="B158" s="415"/>
      <c r="C158" s="257">
        <v>0</v>
      </c>
      <c r="D158" s="280">
        <v>0</v>
      </c>
      <c r="E158" s="280">
        <v>0</v>
      </c>
      <c r="F158" s="419"/>
      <c r="G158" s="414"/>
      <c r="H158" s="414"/>
      <c r="I158" s="414"/>
      <c r="J158" s="414"/>
      <c r="K158" s="435"/>
      <c r="L158" s="436"/>
      <c r="M158" s="436"/>
      <c r="N158" s="438"/>
      <c r="O158" s="438"/>
      <c r="P158" s="438"/>
      <c r="Q158" s="438"/>
      <c r="R158" s="438"/>
      <c r="S158" s="438"/>
      <c r="T158" s="438"/>
      <c r="U158" s="438"/>
      <c r="V158" s="438"/>
      <c r="W158" s="438"/>
      <c r="X158" s="438"/>
      <c r="Y158" s="438"/>
      <c r="Z158" s="438"/>
      <c r="AA158" s="438"/>
      <c r="AB158" s="438"/>
      <c r="AC158" s="438"/>
      <c r="AD158" s="438"/>
      <c r="AE158" s="438"/>
      <c r="AF158" s="438"/>
      <c r="AG158" s="438"/>
      <c r="AH158" s="438"/>
      <c r="AI158" s="438"/>
      <c r="AJ158" s="438"/>
      <c r="AK158" s="438"/>
      <c r="AL158" s="438"/>
      <c r="AM158" s="438"/>
      <c r="AN158" s="438"/>
      <c r="AO158" s="440"/>
    </row>
    <row r="159" spans="1:41" ht="12">
      <c r="A159" s="415" t="s">
        <v>15</v>
      </c>
      <c r="B159" s="415"/>
      <c r="C159" s="257">
        <v>0</v>
      </c>
      <c r="D159" s="280">
        <v>0</v>
      </c>
      <c r="E159" s="280">
        <v>0</v>
      </c>
      <c r="F159" s="419"/>
      <c r="G159" s="414"/>
      <c r="H159" s="414"/>
      <c r="I159" s="414"/>
      <c r="J159" s="414"/>
      <c r="K159" s="435"/>
      <c r="L159" s="436"/>
      <c r="M159" s="436"/>
      <c r="N159" s="438"/>
      <c r="O159" s="438"/>
      <c r="P159" s="438"/>
      <c r="Q159" s="438"/>
      <c r="R159" s="438"/>
      <c r="S159" s="438"/>
      <c r="T159" s="438"/>
      <c r="U159" s="438"/>
      <c r="V159" s="438"/>
      <c r="W159" s="438"/>
      <c r="X159" s="438"/>
      <c r="Y159" s="438"/>
      <c r="Z159" s="438"/>
      <c r="AA159" s="438"/>
      <c r="AB159" s="438"/>
      <c r="AC159" s="438"/>
      <c r="AD159" s="438"/>
      <c r="AE159" s="438"/>
      <c r="AF159" s="438"/>
      <c r="AG159" s="438"/>
      <c r="AH159" s="438"/>
      <c r="AI159" s="438"/>
      <c r="AJ159" s="438"/>
      <c r="AK159" s="438"/>
      <c r="AL159" s="438"/>
      <c r="AM159" s="438"/>
      <c r="AN159" s="438"/>
      <c r="AO159" s="440"/>
    </row>
    <row r="160" spans="1:41" ht="12">
      <c r="A160" s="415" t="s">
        <v>16</v>
      </c>
      <c r="B160" s="415"/>
      <c r="C160" s="257">
        <v>0</v>
      </c>
      <c r="D160" s="280">
        <v>0</v>
      </c>
      <c r="E160" s="280">
        <v>0</v>
      </c>
      <c r="F160" s="419"/>
      <c r="G160" s="414"/>
      <c r="H160" s="414"/>
      <c r="I160" s="414"/>
      <c r="J160" s="414"/>
      <c r="K160" s="435"/>
      <c r="L160" s="436"/>
      <c r="M160" s="436"/>
      <c r="N160" s="438"/>
      <c r="O160" s="438"/>
      <c r="P160" s="438"/>
      <c r="Q160" s="438"/>
      <c r="R160" s="438"/>
      <c r="S160" s="438"/>
      <c r="T160" s="438"/>
      <c r="U160" s="438"/>
      <c r="V160" s="438"/>
      <c r="W160" s="438"/>
      <c r="X160" s="438"/>
      <c r="Y160" s="438"/>
      <c r="Z160" s="438"/>
      <c r="AA160" s="438"/>
      <c r="AB160" s="438"/>
      <c r="AC160" s="438"/>
      <c r="AD160" s="438"/>
      <c r="AE160" s="438"/>
      <c r="AF160" s="438"/>
      <c r="AG160" s="438"/>
      <c r="AH160" s="438"/>
      <c r="AI160" s="438"/>
      <c r="AJ160" s="438"/>
      <c r="AK160" s="438"/>
      <c r="AL160" s="438"/>
      <c r="AM160" s="438"/>
      <c r="AN160" s="438"/>
      <c r="AO160" s="440"/>
    </row>
    <row r="161" spans="1:41" ht="12">
      <c r="A161" s="415" t="s">
        <v>17</v>
      </c>
      <c r="B161" s="415"/>
      <c r="C161" s="257">
        <v>0</v>
      </c>
      <c r="D161" s="280">
        <v>0</v>
      </c>
      <c r="E161" s="280">
        <v>0</v>
      </c>
      <c r="F161" s="419"/>
      <c r="G161" s="414"/>
      <c r="H161" s="414"/>
      <c r="I161" s="414"/>
      <c r="J161" s="414"/>
      <c r="K161" s="435"/>
      <c r="L161" s="436"/>
      <c r="M161" s="436"/>
      <c r="N161" s="438"/>
      <c r="O161" s="438"/>
      <c r="P161" s="438"/>
      <c r="Q161" s="438"/>
      <c r="R161" s="438"/>
      <c r="S161" s="438"/>
      <c r="T161" s="438"/>
      <c r="U161" s="438"/>
      <c r="V161" s="438"/>
      <c r="W161" s="438"/>
      <c r="X161" s="438"/>
      <c r="Y161" s="438"/>
      <c r="Z161" s="438"/>
      <c r="AA161" s="438"/>
      <c r="AB161" s="438"/>
      <c r="AC161" s="438"/>
      <c r="AD161" s="438"/>
      <c r="AE161" s="438"/>
      <c r="AF161" s="438"/>
      <c r="AG161" s="438"/>
      <c r="AH161" s="438"/>
      <c r="AI161" s="438"/>
      <c r="AJ161" s="438"/>
      <c r="AK161" s="438"/>
      <c r="AL161" s="438"/>
      <c r="AM161" s="438"/>
      <c r="AN161" s="438"/>
      <c r="AO161" s="440"/>
    </row>
    <row r="162" spans="1:41" ht="12">
      <c r="A162" s="415" t="s">
        <v>5</v>
      </c>
      <c r="B162" s="415"/>
      <c r="C162" s="257">
        <v>0</v>
      </c>
      <c r="D162" s="280">
        <v>0</v>
      </c>
      <c r="E162" s="280">
        <v>0</v>
      </c>
      <c r="F162" s="419"/>
      <c r="G162" s="414"/>
      <c r="H162" s="414"/>
      <c r="I162" s="414"/>
      <c r="J162" s="414"/>
      <c r="K162" s="435"/>
      <c r="L162" s="436"/>
      <c r="M162" s="436"/>
      <c r="N162" s="438"/>
      <c r="O162" s="438"/>
      <c r="P162" s="438"/>
      <c r="Q162" s="438"/>
      <c r="R162" s="438"/>
      <c r="S162" s="438"/>
      <c r="T162" s="438"/>
      <c r="U162" s="438"/>
      <c r="V162" s="438"/>
      <c r="W162" s="438"/>
      <c r="X162" s="438"/>
      <c r="Y162" s="438"/>
      <c r="Z162" s="438"/>
      <c r="AA162" s="438"/>
      <c r="AB162" s="438"/>
      <c r="AC162" s="438"/>
      <c r="AD162" s="438"/>
      <c r="AE162" s="438"/>
      <c r="AF162" s="438"/>
      <c r="AG162" s="438"/>
      <c r="AH162" s="438"/>
      <c r="AI162" s="438"/>
      <c r="AJ162" s="438"/>
      <c r="AK162" s="438"/>
      <c r="AL162" s="438"/>
      <c r="AM162" s="438"/>
      <c r="AN162" s="438"/>
      <c r="AO162" s="440"/>
    </row>
    <row r="163" spans="1:41" ht="27" customHeight="1">
      <c r="A163" s="257" t="s">
        <v>199</v>
      </c>
      <c r="B163" s="398" t="s">
        <v>200</v>
      </c>
      <c r="C163" s="398"/>
      <c r="D163" s="398"/>
      <c r="E163" s="398"/>
      <c r="F163" s="419" t="s">
        <v>120</v>
      </c>
      <c r="G163" s="414" t="s">
        <v>201</v>
      </c>
      <c r="H163" s="414" t="s">
        <v>195</v>
      </c>
      <c r="I163" s="414" t="s">
        <v>202</v>
      </c>
      <c r="J163" s="414"/>
      <c r="K163" s="435"/>
      <c r="L163" s="437"/>
      <c r="M163" s="437"/>
      <c r="N163" s="438"/>
      <c r="O163" s="438"/>
      <c r="P163" s="438"/>
      <c r="Q163" s="438"/>
      <c r="R163" s="438"/>
      <c r="S163" s="438"/>
      <c r="T163" s="438"/>
      <c r="U163" s="438"/>
      <c r="V163" s="438"/>
      <c r="W163" s="438"/>
      <c r="X163" s="438"/>
      <c r="Y163" s="438"/>
      <c r="Z163" s="438"/>
      <c r="AA163" s="438"/>
      <c r="AB163" s="438"/>
      <c r="AC163" s="438"/>
      <c r="AD163" s="438"/>
      <c r="AE163" s="438"/>
      <c r="AF163" s="438"/>
      <c r="AG163" s="438"/>
      <c r="AH163" s="438"/>
      <c r="AI163" s="438"/>
      <c r="AJ163" s="438"/>
      <c r="AK163" s="438"/>
      <c r="AL163" s="438"/>
      <c r="AM163" s="438"/>
      <c r="AN163" s="438"/>
      <c r="AO163" s="440"/>
    </row>
    <row r="164" spans="1:41" ht="12">
      <c r="A164" s="415" t="s">
        <v>50</v>
      </c>
      <c r="B164" s="415"/>
      <c r="C164" s="257">
        <f>SUM(C165,C166,C167,C168,C169)</f>
        <v>170</v>
      </c>
      <c r="D164" s="280">
        <f>SUM(D165:D169)</f>
        <v>170</v>
      </c>
      <c r="E164" s="280">
        <f>SUM(E165:E169)</f>
        <v>170</v>
      </c>
      <c r="F164" s="419"/>
      <c r="G164" s="414"/>
      <c r="H164" s="414"/>
      <c r="I164" s="414"/>
      <c r="J164" s="414"/>
      <c r="K164" s="435"/>
      <c r="L164" s="436"/>
      <c r="M164" s="436"/>
      <c r="N164" s="438"/>
      <c r="O164" s="438"/>
      <c r="P164" s="438"/>
      <c r="Q164" s="438"/>
      <c r="R164" s="438"/>
      <c r="S164" s="438"/>
      <c r="T164" s="438"/>
      <c r="U164" s="438"/>
      <c r="V164" s="438"/>
      <c r="W164" s="438"/>
      <c r="X164" s="438"/>
      <c r="Y164" s="438"/>
      <c r="Z164" s="438"/>
      <c r="AA164" s="438"/>
      <c r="AB164" s="438"/>
      <c r="AC164" s="438"/>
      <c r="AD164" s="438"/>
      <c r="AE164" s="438"/>
      <c r="AF164" s="438"/>
      <c r="AG164" s="438"/>
      <c r="AH164" s="438"/>
      <c r="AI164" s="438"/>
      <c r="AJ164" s="438"/>
      <c r="AK164" s="438"/>
      <c r="AL164" s="438"/>
      <c r="AM164" s="438"/>
      <c r="AN164" s="438"/>
      <c r="AO164" s="440"/>
    </row>
    <row r="165" spans="1:41" ht="12">
      <c r="A165" s="415" t="s">
        <v>7</v>
      </c>
      <c r="B165" s="415"/>
      <c r="C165" s="257">
        <v>0</v>
      </c>
      <c r="D165" s="280">
        <v>0</v>
      </c>
      <c r="E165" s="280">
        <v>0</v>
      </c>
      <c r="F165" s="419"/>
      <c r="G165" s="414"/>
      <c r="H165" s="414"/>
      <c r="I165" s="414"/>
      <c r="J165" s="414"/>
      <c r="K165" s="435"/>
      <c r="L165" s="436"/>
      <c r="M165" s="436"/>
      <c r="N165" s="438"/>
      <c r="O165" s="438"/>
      <c r="P165" s="438"/>
      <c r="Q165" s="438"/>
      <c r="R165" s="438"/>
      <c r="S165" s="438"/>
      <c r="T165" s="438"/>
      <c r="U165" s="438"/>
      <c r="V165" s="438"/>
      <c r="W165" s="438"/>
      <c r="X165" s="438"/>
      <c r="Y165" s="438"/>
      <c r="Z165" s="438"/>
      <c r="AA165" s="438"/>
      <c r="AB165" s="438"/>
      <c r="AC165" s="438"/>
      <c r="AD165" s="438"/>
      <c r="AE165" s="438"/>
      <c r="AF165" s="438"/>
      <c r="AG165" s="438"/>
      <c r="AH165" s="438"/>
      <c r="AI165" s="438"/>
      <c r="AJ165" s="438"/>
      <c r="AK165" s="438"/>
      <c r="AL165" s="438"/>
      <c r="AM165" s="438"/>
      <c r="AN165" s="438"/>
      <c r="AO165" s="440"/>
    </row>
    <row r="166" spans="1:41" ht="12">
      <c r="A166" s="415" t="s">
        <v>15</v>
      </c>
      <c r="B166" s="415"/>
      <c r="C166" s="257">
        <v>170</v>
      </c>
      <c r="D166" s="280">
        <v>170</v>
      </c>
      <c r="E166" s="280">
        <v>170</v>
      </c>
      <c r="F166" s="419"/>
      <c r="G166" s="414"/>
      <c r="H166" s="414"/>
      <c r="I166" s="414"/>
      <c r="J166" s="414"/>
      <c r="K166" s="435"/>
      <c r="L166" s="436"/>
      <c r="M166" s="436"/>
      <c r="N166" s="438"/>
      <c r="O166" s="438"/>
      <c r="P166" s="438"/>
      <c r="Q166" s="438"/>
      <c r="R166" s="438"/>
      <c r="S166" s="438"/>
      <c r="T166" s="438"/>
      <c r="U166" s="438"/>
      <c r="V166" s="438"/>
      <c r="W166" s="438"/>
      <c r="X166" s="438"/>
      <c r="Y166" s="438"/>
      <c r="Z166" s="438"/>
      <c r="AA166" s="438"/>
      <c r="AB166" s="438"/>
      <c r="AC166" s="438"/>
      <c r="AD166" s="438"/>
      <c r="AE166" s="438"/>
      <c r="AF166" s="438"/>
      <c r="AG166" s="438"/>
      <c r="AH166" s="438"/>
      <c r="AI166" s="438"/>
      <c r="AJ166" s="438"/>
      <c r="AK166" s="438"/>
      <c r="AL166" s="438"/>
      <c r="AM166" s="438"/>
      <c r="AN166" s="438"/>
      <c r="AO166" s="440"/>
    </row>
    <row r="167" spans="1:41" ht="12">
      <c r="A167" s="415" t="s">
        <v>16</v>
      </c>
      <c r="B167" s="415"/>
      <c r="C167" s="257">
        <v>0</v>
      </c>
      <c r="D167" s="280">
        <v>0</v>
      </c>
      <c r="E167" s="280">
        <v>0</v>
      </c>
      <c r="F167" s="419"/>
      <c r="G167" s="414"/>
      <c r="H167" s="414"/>
      <c r="I167" s="414"/>
      <c r="J167" s="414"/>
      <c r="K167" s="435"/>
      <c r="L167" s="436"/>
      <c r="M167" s="436"/>
      <c r="N167" s="438"/>
      <c r="O167" s="438"/>
      <c r="P167" s="438"/>
      <c r="Q167" s="438"/>
      <c r="R167" s="438"/>
      <c r="S167" s="438"/>
      <c r="T167" s="438"/>
      <c r="U167" s="438"/>
      <c r="V167" s="438"/>
      <c r="W167" s="438"/>
      <c r="X167" s="438"/>
      <c r="Y167" s="438"/>
      <c r="Z167" s="438"/>
      <c r="AA167" s="438"/>
      <c r="AB167" s="438"/>
      <c r="AC167" s="438"/>
      <c r="AD167" s="438"/>
      <c r="AE167" s="438"/>
      <c r="AF167" s="438"/>
      <c r="AG167" s="438"/>
      <c r="AH167" s="438"/>
      <c r="AI167" s="438"/>
      <c r="AJ167" s="438"/>
      <c r="AK167" s="438"/>
      <c r="AL167" s="438"/>
      <c r="AM167" s="438"/>
      <c r="AN167" s="438"/>
      <c r="AO167" s="440"/>
    </row>
    <row r="168" spans="1:41" ht="12">
      <c r="A168" s="415" t="s">
        <v>17</v>
      </c>
      <c r="B168" s="415"/>
      <c r="C168" s="257">
        <v>0</v>
      </c>
      <c r="D168" s="280">
        <v>0</v>
      </c>
      <c r="E168" s="280">
        <v>0</v>
      </c>
      <c r="F168" s="419"/>
      <c r="G168" s="414"/>
      <c r="H168" s="414"/>
      <c r="I168" s="414"/>
      <c r="J168" s="414"/>
      <c r="K168" s="435"/>
      <c r="L168" s="436"/>
      <c r="M168" s="436"/>
      <c r="N168" s="438"/>
      <c r="O168" s="438"/>
      <c r="P168" s="438"/>
      <c r="Q168" s="438"/>
      <c r="R168" s="438"/>
      <c r="S168" s="438"/>
      <c r="T168" s="438"/>
      <c r="U168" s="438"/>
      <c r="V168" s="438"/>
      <c r="W168" s="438"/>
      <c r="X168" s="438"/>
      <c r="Y168" s="438"/>
      <c r="Z168" s="438"/>
      <c r="AA168" s="438"/>
      <c r="AB168" s="438"/>
      <c r="AC168" s="438"/>
      <c r="AD168" s="438"/>
      <c r="AE168" s="438"/>
      <c r="AF168" s="438"/>
      <c r="AG168" s="438"/>
      <c r="AH168" s="438"/>
      <c r="AI168" s="438"/>
      <c r="AJ168" s="438"/>
      <c r="AK168" s="438"/>
      <c r="AL168" s="438"/>
      <c r="AM168" s="438"/>
      <c r="AN168" s="438"/>
      <c r="AO168" s="440"/>
    </row>
    <row r="169" spans="1:41" ht="12">
      <c r="A169" s="415" t="s">
        <v>5</v>
      </c>
      <c r="B169" s="415"/>
      <c r="C169" s="257">
        <v>0</v>
      </c>
      <c r="D169" s="280">
        <v>0</v>
      </c>
      <c r="E169" s="280">
        <v>0</v>
      </c>
      <c r="F169" s="419"/>
      <c r="G169" s="414"/>
      <c r="H169" s="414"/>
      <c r="I169" s="414"/>
      <c r="J169" s="414"/>
      <c r="K169" s="435"/>
      <c r="L169" s="436"/>
      <c r="M169" s="436"/>
      <c r="N169" s="438"/>
      <c r="O169" s="438"/>
      <c r="P169" s="438"/>
      <c r="Q169" s="438"/>
      <c r="R169" s="438"/>
      <c r="S169" s="438"/>
      <c r="T169" s="438"/>
      <c r="U169" s="438"/>
      <c r="V169" s="438"/>
      <c r="W169" s="438"/>
      <c r="X169" s="438"/>
      <c r="Y169" s="438"/>
      <c r="Z169" s="438"/>
      <c r="AA169" s="438"/>
      <c r="AB169" s="438"/>
      <c r="AC169" s="438"/>
      <c r="AD169" s="438"/>
      <c r="AE169" s="438"/>
      <c r="AF169" s="438"/>
      <c r="AG169" s="438"/>
      <c r="AH169" s="438"/>
      <c r="AI169" s="438"/>
      <c r="AJ169" s="438"/>
      <c r="AK169" s="438"/>
      <c r="AL169" s="438"/>
      <c r="AM169" s="438"/>
      <c r="AN169" s="438"/>
      <c r="AO169" s="440"/>
    </row>
    <row r="170" spans="1:41" ht="29.25" customHeight="1">
      <c r="A170" s="397" t="s">
        <v>203</v>
      </c>
      <c r="B170" s="397"/>
      <c r="C170" s="397"/>
      <c r="D170" s="397"/>
      <c r="E170" s="397"/>
      <c r="F170" s="419"/>
      <c r="G170" s="414"/>
      <c r="H170" s="414"/>
      <c r="I170" s="414"/>
      <c r="J170" s="414"/>
      <c r="K170" s="290"/>
      <c r="L170" s="293"/>
      <c r="M170" s="293"/>
      <c r="N170" s="292"/>
      <c r="O170" s="292"/>
      <c r="P170" s="292"/>
      <c r="Q170" s="292"/>
      <c r="R170" s="292"/>
      <c r="S170" s="292"/>
      <c r="T170" s="292"/>
      <c r="U170" s="292"/>
      <c r="V170" s="292"/>
      <c r="W170" s="292"/>
      <c r="X170" s="292"/>
      <c r="Y170" s="292"/>
      <c r="Z170" s="292"/>
      <c r="AA170" s="292"/>
      <c r="AB170" s="292"/>
      <c r="AC170" s="292"/>
      <c r="AD170" s="292"/>
      <c r="AE170" s="292"/>
      <c r="AF170" s="292"/>
      <c r="AG170" s="292"/>
      <c r="AH170" s="292"/>
      <c r="AI170" s="292"/>
      <c r="AJ170" s="292"/>
      <c r="AK170" s="292"/>
      <c r="AL170" s="292"/>
      <c r="AM170" s="292"/>
      <c r="AN170" s="292"/>
      <c r="AO170" s="267"/>
    </row>
    <row r="171" spans="1:41" ht="19.5" customHeight="1">
      <c r="A171" s="257" t="s">
        <v>204</v>
      </c>
      <c r="B171" s="398" t="s">
        <v>205</v>
      </c>
      <c r="C171" s="398"/>
      <c r="D171" s="398"/>
      <c r="E171" s="398"/>
      <c r="F171" s="419" t="s">
        <v>136</v>
      </c>
      <c r="G171" s="414" t="s">
        <v>206</v>
      </c>
      <c r="H171" s="414" t="s">
        <v>207</v>
      </c>
      <c r="I171" s="414" t="s">
        <v>196</v>
      </c>
      <c r="J171" s="414"/>
      <c r="K171" s="435"/>
      <c r="L171" s="436"/>
      <c r="M171" s="436"/>
      <c r="N171" s="438"/>
      <c r="O171" s="438"/>
      <c r="P171" s="438"/>
      <c r="Q171" s="438"/>
      <c r="R171" s="438"/>
      <c r="S171" s="438"/>
      <c r="T171" s="438"/>
      <c r="U171" s="438"/>
      <c r="V171" s="438"/>
      <c r="W171" s="438"/>
      <c r="X171" s="438"/>
      <c r="Y171" s="438"/>
      <c r="Z171" s="438"/>
      <c r="AA171" s="438"/>
      <c r="AB171" s="438"/>
      <c r="AC171" s="438"/>
      <c r="AD171" s="438"/>
      <c r="AE171" s="438"/>
      <c r="AF171" s="438"/>
      <c r="AG171" s="438"/>
      <c r="AH171" s="438"/>
      <c r="AI171" s="438"/>
      <c r="AJ171" s="438"/>
      <c r="AK171" s="438"/>
      <c r="AL171" s="438"/>
      <c r="AM171" s="438"/>
      <c r="AN171" s="438"/>
      <c r="AO171" s="440"/>
    </row>
    <row r="172" spans="1:41" ht="12">
      <c r="A172" s="415" t="s">
        <v>50</v>
      </c>
      <c r="B172" s="415"/>
      <c r="C172" s="257">
        <f>SUM(C173,C174,C175,C176,C177)</f>
        <v>50</v>
      </c>
      <c r="D172" s="280">
        <f>SUM(D173:D177)</f>
        <v>50</v>
      </c>
      <c r="E172" s="280">
        <f>SUM(E173:E177)</f>
        <v>50</v>
      </c>
      <c r="F172" s="419"/>
      <c r="G172" s="414"/>
      <c r="H172" s="414"/>
      <c r="I172" s="414"/>
      <c r="J172" s="414"/>
      <c r="K172" s="435"/>
      <c r="L172" s="436"/>
      <c r="M172" s="436"/>
      <c r="N172" s="438"/>
      <c r="O172" s="438"/>
      <c r="P172" s="438"/>
      <c r="Q172" s="438"/>
      <c r="R172" s="438"/>
      <c r="S172" s="438"/>
      <c r="T172" s="438"/>
      <c r="U172" s="438"/>
      <c r="V172" s="438"/>
      <c r="W172" s="438"/>
      <c r="X172" s="438"/>
      <c r="Y172" s="438"/>
      <c r="Z172" s="438"/>
      <c r="AA172" s="438"/>
      <c r="AB172" s="438"/>
      <c r="AC172" s="438"/>
      <c r="AD172" s="438"/>
      <c r="AE172" s="438"/>
      <c r="AF172" s="438"/>
      <c r="AG172" s="438"/>
      <c r="AH172" s="438"/>
      <c r="AI172" s="438"/>
      <c r="AJ172" s="438"/>
      <c r="AK172" s="438"/>
      <c r="AL172" s="438"/>
      <c r="AM172" s="438"/>
      <c r="AN172" s="438"/>
      <c r="AO172" s="440"/>
    </row>
    <row r="173" spans="1:41" ht="12">
      <c r="A173" s="415" t="s">
        <v>7</v>
      </c>
      <c r="B173" s="415"/>
      <c r="C173" s="257">
        <v>0</v>
      </c>
      <c r="D173" s="280">
        <v>0</v>
      </c>
      <c r="E173" s="280">
        <v>0</v>
      </c>
      <c r="F173" s="419"/>
      <c r="G173" s="414"/>
      <c r="H173" s="414"/>
      <c r="I173" s="414"/>
      <c r="J173" s="414"/>
      <c r="K173" s="435"/>
      <c r="L173" s="436"/>
      <c r="M173" s="436"/>
      <c r="N173" s="438"/>
      <c r="O173" s="438"/>
      <c r="P173" s="438"/>
      <c r="Q173" s="438"/>
      <c r="R173" s="438"/>
      <c r="S173" s="438"/>
      <c r="T173" s="438"/>
      <c r="U173" s="438"/>
      <c r="V173" s="438"/>
      <c r="W173" s="438"/>
      <c r="X173" s="438"/>
      <c r="Y173" s="438"/>
      <c r="Z173" s="438"/>
      <c r="AA173" s="438"/>
      <c r="AB173" s="438"/>
      <c r="AC173" s="438"/>
      <c r="AD173" s="438"/>
      <c r="AE173" s="438"/>
      <c r="AF173" s="438"/>
      <c r="AG173" s="438"/>
      <c r="AH173" s="438"/>
      <c r="AI173" s="438"/>
      <c r="AJ173" s="438"/>
      <c r="AK173" s="438"/>
      <c r="AL173" s="438"/>
      <c r="AM173" s="438"/>
      <c r="AN173" s="438"/>
      <c r="AO173" s="440"/>
    </row>
    <row r="174" spans="1:41" ht="12">
      <c r="A174" s="415" t="s">
        <v>15</v>
      </c>
      <c r="B174" s="415"/>
      <c r="C174" s="257">
        <v>50</v>
      </c>
      <c r="D174" s="280">
        <v>50</v>
      </c>
      <c r="E174" s="280">
        <v>50</v>
      </c>
      <c r="F174" s="419"/>
      <c r="G174" s="414"/>
      <c r="H174" s="414"/>
      <c r="I174" s="414"/>
      <c r="J174" s="414"/>
      <c r="K174" s="435"/>
      <c r="L174" s="436"/>
      <c r="M174" s="436"/>
      <c r="N174" s="438"/>
      <c r="O174" s="438"/>
      <c r="P174" s="438"/>
      <c r="Q174" s="438"/>
      <c r="R174" s="438"/>
      <c r="S174" s="438"/>
      <c r="T174" s="438"/>
      <c r="U174" s="438"/>
      <c r="V174" s="438"/>
      <c r="W174" s="438"/>
      <c r="X174" s="438"/>
      <c r="Y174" s="438"/>
      <c r="Z174" s="438"/>
      <c r="AA174" s="438"/>
      <c r="AB174" s="438"/>
      <c r="AC174" s="438"/>
      <c r="AD174" s="438"/>
      <c r="AE174" s="438"/>
      <c r="AF174" s="438"/>
      <c r="AG174" s="438"/>
      <c r="AH174" s="438"/>
      <c r="AI174" s="438"/>
      <c r="AJ174" s="438"/>
      <c r="AK174" s="438"/>
      <c r="AL174" s="438"/>
      <c r="AM174" s="438"/>
      <c r="AN174" s="438"/>
      <c r="AO174" s="440"/>
    </row>
    <row r="175" spans="1:41" ht="12">
      <c r="A175" s="415" t="s">
        <v>16</v>
      </c>
      <c r="B175" s="415"/>
      <c r="C175" s="257">
        <v>0</v>
      </c>
      <c r="D175" s="280">
        <v>0</v>
      </c>
      <c r="E175" s="280">
        <v>0</v>
      </c>
      <c r="F175" s="419"/>
      <c r="G175" s="414"/>
      <c r="H175" s="414"/>
      <c r="I175" s="414"/>
      <c r="J175" s="414"/>
      <c r="K175" s="435"/>
      <c r="L175" s="436"/>
      <c r="M175" s="436"/>
      <c r="N175" s="438"/>
      <c r="O175" s="438"/>
      <c r="P175" s="438"/>
      <c r="Q175" s="438"/>
      <c r="R175" s="438"/>
      <c r="S175" s="438"/>
      <c r="T175" s="438"/>
      <c r="U175" s="438"/>
      <c r="V175" s="438"/>
      <c r="W175" s="438"/>
      <c r="X175" s="438"/>
      <c r="Y175" s="438"/>
      <c r="Z175" s="438"/>
      <c r="AA175" s="438"/>
      <c r="AB175" s="438"/>
      <c r="AC175" s="438"/>
      <c r="AD175" s="438"/>
      <c r="AE175" s="438"/>
      <c r="AF175" s="438"/>
      <c r="AG175" s="438"/>
      <c r="AH175" s="438"/>
      <c r="AI175" s="438"/>
      <c r="AJ175" s="438"/>
      <c r="AK175" s="438"/>
      <c r="AL175" s="438"/>
      <c r="AM175" s="438"/>
      <c r="AN175" s="438"/>
      <c r="AO175" s="440"/>
    </row>
    <row r="176" spans="1:41" ht="12">
      <c r="A176" s="415" t="s">
        <v>17</v>
      </c>
      <c r="B176" s="415"/>
      <c r="C176" s="257">
        <v>0</v>
      </c>
      <c r="D176" s="280">
        <v>0</v>
      </c>
      <c r="E176" s="280">
        <v>0</v>
      </c>
      <c r="F176" s="419"/>
      <c r="G176" s="414"/>
      <c r="H176" s="414"/>
      <c r="I176" s="414"/>
      <c r="J176" s="414"/>
      <c r="K176" s="435"/>
      <c r="L176" s="436"/>
      <c r="M176" s="436"/>
      <c r="N176" s="438"/>
      <c r="O176" s="438"/>
      <c r="P176" s="438"/>
      <c r="Q176" s="438"/>
      <c r="R176" s="438"/>
      <c r="S176" s="438"/>
      <c r="T176" s="438"/>
      <c r="U176" s="438"/>
      <c r="V176" s="438"/>
      <c r="W176" s="438"/>
      <c r="X176" s="438"/>
      <c r="Y176" s="438"/>
      <c r="Z176" s="438"/>
      <c r="AA176" s="438"/>
      <c r="AB176" s="438"/>
      <c r="AC176" s="438"/>
      <c r="AD176" s="438"/>
      <c r="AE176" s="438"/>
      <c r="AF176" s="438"/>
      <c r="AG176" s="438"/>
      <c r="AH176" s="438"/>
      <c r="AI176" s="438"/>
      <c r="AJ176" s="438"/>
      <c r="AK176" s="438"/>
      <c r="AL176" s="438"/>
      <c r="AM176" s="438"/>
      <c r="AN176" s="438"/>
      <c r="AO176" s="440"/>
    </row>
    <row r="177" spans="1:41" ht="12">
      <c r="A177" s="415" t="s">
        <v>5</v>
      </c>
      <c r="B177" s="415"/>
      <c r="C177" s="257">
        <v>0</v>
      </c>
      <c r="D177" s="280">
        <v>0</v>
      </c>
      <c r="E177" s="280">
        <v>0</v>
      </c>
      <c r="F177" s="419"/>
      <c r="G177" s="414"/>
      <c r="H177" s="414"/>
      <c r="I177" s="414"/>
      <c r="J177" s="414"/>
      <c r="K177" s="435"/>
      <c r="L177" s="436"/>
      <c r="M177" s="436"/>
      <c r="N177" s="438"/>
      <c r="O177" s="438"/>
      <c r="P177" s="438"/>
      <c r="Q177" s="438"/>
      <c r="R177" s="438"/>
      <c r="S177" s="438"/>
      <c r="T177" s="438"/>
      <c r="U177" s="438"/>
      <c r="V177" s="438"/>
      <c r="W177" s="438"/>
      <c r="X177" s="438"/>
      <c r="Y177" s="438"/>
      <c r="Z177" s="438"/>
      <c r="AA177" s="438"/>
      <c r="AB177" s="438"/>
      <c r="AC177" s="438"/>
      <c r="AD177" s="438"/>
      <c r="AE177" s="438"/>
      <c r="AF177" s="438"/>
      <c r="AG177" s="438"/>
      <c r="AH177" s="438"/>
      <c r="AI177" s="438"/>
      <c r="AJ177" s="438"/>
      <c r="AK177" s="438"/>
      <c r="AL177" s="438"/>
      <c r="AM177" s="438"/>
      <c r="AN177" s="438"/>
      <c r="AO177" s="440"/>
    </row>
    <row r="178" spans="1:41" ht="12.75" customHeight="1">
      <c r="A178" s="288" t="s">
        <v>122</v>
      </c>
      <c r="B178" s="399" t="s">
        <v>123</v>
      </c>
      <c r="C178" s="399"/>
      <c r="D178" s="399"/>
      <c r="E178" s="399"/>
      <c r="F178" s="419"/>
      <c r="G178" s="414"/>
      <c r="H178" s="414"/>
      <c r="I178" s="414"/>
      <c r="J178" s="414"/>
      <c r="K178" s="290"/>
      <c r="L178" s="293"/>
      <c r="M178" s="293"/>
      <c r="N178" s="292"/>
      <c r="O178" s="292"/>
      <c r="P178" s="292"/>
      <c r="Q178" s="292"/>
      <c r="R178" s="292"/>
      <c r="S178" s="292"/>
      <c r="T178" s="292"/>
      <c r="U178" s="292"/>
      <c r="V178" s="292"/>
      <c r="W178" s="292"/>
      <c r="X178" s="292"/>
      <c r="Y178" s="292"/>
      <c r="Z178" s="292"/>
      <c r="AA178" s="292"/>
      <c r="AB178" s="292"/>
      <c r="AC178" s="292"/>
      <c r="AD178" s="292"/>
      <c r="AE178" s="292"/>
      <c r="AF178" s="292"/>
      <c r="AG178" s="292"/>
      <c r="AH178" s="292"/>
      <c r="AI178" s="292"/>
      <c r="AJ178" s="292"/>
      <c r="AK178" s="292"/>
      <c r="AL178" s="292"/>
      <c r="AM178" s="292"/>
      <c r="AN178" s="292"/>
      <c r="AO178" s="292"/>
    </row>
    <row r="179" spans="1:41" ht="12">
      <c r="A179" s="415" t="s">
        <v>50</v>
      </c>
      <c r="B179" s="415"/>
      <c r="C179" s="257">
        <f>SUM(C180:C184)</f>
        <v>2300.86</v>
      </c>
      <c r="D179" s="280">
        <f>SUM(D180:D184)</f>
        <v>2239.86</v>
      </c>
      <c r="E179" s="280">
        <f>SUM(E180:E184)</f>
        <v>2239.86</v>
      </c>
      <c r="F179" s="419"/>
      <c r="G179" s="414"/>
      <c r="H179" s="414"/>
      <c r="I179" s="414"/>
      <c r="J179" s="414"/>
      <c r="K179" s="290"/>
      <c r="L179" s="293"/>
      <c r="M179" s="293"/>
      <c r="N179" s="292"/>
      <c r="O179" s="292"/>
      <c r="P179" s="292"/>
      <c r="Q179" s="292"/>
      <c r="R179" s="292"/>
      <c r="S179" s="292"/>
      <c r="T179" s="292"/>
      <c r="U179" s="292"/>
      <c r="V179" s="292"/>
      <c r="W179" s="292"/>
      <c r="X179" s="292"/>
      <c r="Y179" s="292"/>
      <c r="Z179" s="292"/>
      <c r="AA179" s="292"/>
      <c r="AB179" s="292"/>
      <c r="AC179" s="292"/>
      <c r="AD179" s="292"/>
      <c r="AE179" s="292"/>
      <c r="AF179" s="292"/>
      <c r="AG179" s="292"/>
      <c r="AH179" s="292"/>
      <c r="AI179" s="292"/>
      <c r="AJ179" s="292"/>
      <c r="AK179" s="292"/>
      <c r="AL179" s="292"/>
      <c r="AM179" s="292"/>
      <c r="AN179" s="292"/>
      <c r="AO179" s="292"/>
    </row>
    <row r="180" spans="1:41" ht="12">
      <c r="A180" s="415" t="s">
        <v>7</v>
      </c>
      <c r="B180" s="415"/>
      <c r="C180" s="257">
        <f aca="true" t="shared" si="3" ref="C180:E184">C187+C198+C208+C218+C226+C234+C243+C251</f>
        <v>230.86</v>
      </c>
      <c r="D180" s="257">
        <f t="shared" si="3"/>
        <v>230.86</v>
      </c>
      <c r="E180" s="257">
        <f t="shared" si="3"/>
        <v>230.86</v>
      </c>
      <c r="F180" s="419"/>
      <c r="G180" s="414"/>
      <c r="H180" s="414"/>
      <c r="I180" s="414"/>
      <c r="J180" s="414"/>
      <c r="K180" s="290"/>
      <c r="L180" s="293"/>
      <c r="M180" s="293"/>
      <c r="N180" s="292"/>
      <c r="O180" s="292"/>
      <c r="P180" s="292"/>
      <c r="Q180" s="292"/>
      <c r="R180" s="292"/>
      <c r="S180" s="292"/>
      <c r="T180" s="292"/>
      <c r="U180" s="292"/>
      <c r="V180" s="292"/>
      <c r="W180" s="292"/>
      <c r="X180" s="292"/>
      <c r="Y180" s="292"/>
      <c r="Z180" s="292"/>
      <c r="AA180" s="292"/>
      <c r="AB180" s="292"/>
      <c r="AC180" s="292"/>
      <c r="AD180" s="292"/>
      <c r="AE180" s="292"/>
      <c r="AF180" s="292"/>
      <c r="AG180" s="292"/>
      <c r="AH180" s="292"/>
      <c r="AI180" s="292"/>
      <c r="AJ180" s="292"/>
      <c r="AK180" s="292"/>
      <c r="AL180" s="292"/>
      <c r="AM180" s="292"/>
      <c r="AN180" s="292"/>
      <c r="AO180" s="292"/>
    </row>
    <row r="181" spans="1:41" ht="12">
      <c r="A181" s="415" t="s">
        <v>15</v>
      </c>
      <c r="B181" s="415"/>
      <c r="C181" s="257">
        <f t="shared" si="3"/>
        <v>2070</v>
      </c>
      <c r="D181" s="257">
        <f t="shared" si="3"/>
        <v>2009</v>
      </c>
      <c r="E181" s="257">
        <f t="shared" si="3"/>
        <v>2009</v>
      </c>
      <c r="F181" s="419"/>
      <c r="G181" s="414"/>
      <c r="H181" s="414"/>
      <c r="I181" s="414"/>
      <c r="J181" s="414"/>
      <c r="K181" s="290"/>
      <c r="L181" s="293"/>
      <c r="M181" s="293"/>
      <c r="N181" s="292"/>
      <c r="O181" s="292"/>
      <c r="P181" s="292"/>
      <c r="Q181" s="292"/>
      <c r="R181" s="292"/>
      <c r="S181" s="292"/>
      <c r="T181" s="292"/>
      <c r="U181" s="292"/>
      <c r="V181" s="292"/>
      <c r="W181" s="292"/>
      <c r="X181" s="292"/>
      <c r="Y181" s="292"/>
      <c r="Z181" s="292"/>
      <c r="AA181" s="292"/>
      <c r="AB181" s="292"/>
      <c r="AC181" s="292"/>
      <c r="AD181" s="292"/>
      <c r="AE181" s="292"/>
      <c r="AF181" s="292"/>
      <c r="AG181" s="292"/>
      <c r="AH181" s="292"/>
      <c r="AI181" s="292"/>
      <c r="AJ181" s="292"/>
      <c r="AK181" s="292"/>
      <c r="AL181" s="292"/>
      <c r="AM181" s="292"/>
      <c r="AN181" s="292"/>
      <c r="AO181" s="292"/>
    </row>
    <row r="182" spans="1:41" ht="12">
      <c r="A182" s="415" t="s">
        <v>16</v>
      </c>
      <c r="B182" s="415"/>
      <c r="C182" s="257">
        <f t="shared" si="3"/>
        <v>0</v>
      </c>
      <c r="D182" s="257">
        <f t="shared" si="3"/>
        <v>0</v>
      </c>
      <c r="E182" s="257">
        <f t="shared" si="3"/>
        <v>0</v>
      </c>
      <c r="F182" s="419"/>
      <c r="G182" s="414"/>
      <c r="H182" s="414"/>
      <c r="I182" s="414"/>
      <c r="J182" s="414"/>
      <c r="K182" s="290"/>
      <c r="L182" s="293"/>
      <c r="M182" s="293"/>
      <c r="N182" s="292"/>
      <c r="O182" s="292"/>
      <c r="P182" s="292"/>
      <c r="Q182" s="292"/>
      <c r="R182" s="292"/>
      <c r="S182" s="292"/>
      <c r="T182" s="292"/>
      <c r="U182" s="292"/>
      <c r="V182" s="292"/>
      <c r="W182" s="292"/>
      <c r="X182" s="292"/>
      <c r="Y182" s="292"/>
      <c r="Z182" s="292"/>
      <c r="AA182" s="292"/>
      <c r="AB182" s="292"/>
      <c r="AC182" s="292"/>
      <c r="AD182" s="292"/>
      <c r="AE182" s="292"/>
      <c r="AF182" s="292"/>
      <c r="AG182" s="292"/>
      <c r="AH182" s="292"/>
      <c r="AI182" s="292"/>
      <c r="AJ182" s="292"/>
      <c r="AK182" s="292"/>
      <c r="AL182" s="292"/>
      <c r="AM182" s="292"/>
      <c r="AN182" s="292"/>
      <c r="AO182" s="292"/>
    </row>
    <row r="183" spans="1:41" ht="12">
      <c r="A183" s="415" t="s">
        <v>17</v>
      </c>
      <c r="B183" s="415"/>
      <c r="C183" s="257">
        <f t="shared" si="3"/>
        <v>0</v>
      </c>
      <c r="D183" s="257">
        <f t="shared" si="3"/>
        <v>0</v>
      </c>
      <c r="E183" s="257">
        <f t="shared" si="3"/>
        <v>0</v>
      </c>
      <c r="F183" s="419"/>
      <c r="G183" s="414"/>
      <c r="H183" s="414"/>
      <c r="I183" s="414"/>
      <c r="J183" s="414"/>
      <c r="K183" s="290"/>
      <c r="L183" s="293"/>
      <c r="M183" s="293"/>
      <c r="N183" s="292"/>
      <c r="O183" s="292"/>
      <c r="P183" s="292"/>
      <c r="Q183" s="292"/>
      <c r="R183" s="292"/>
      <c r="S183" s="292"/>
      <c r="T183" s="292"/>
      <c r="U183" s="292"/>
      <c r="V183" s="292"/>
      <c r="W183" s="292"/>
      <c r="X183" s="292"/>
      <c r="Y183" s="292"/>
      <c r="Z183" s="292"/>
      <c r="AA183" s="292"/>
      <c r="AB183" s="292"/>
      <c r="AC183" s="292"/>
      <c r="AD183" s="292"/>
      <c r="AE183" s="292"/>
      <c r="AF183" s="292"/>
      <c r="AG183" s="292"/>
      <c r="AH183" s="292"/>
      <c r="AI183" s="292"/>
      <c r="AJ183" s="292"/>
      <c r="AK183" s="292"/>
      <c r="AL183" s="292"/>
      <c r="AM183" s="292"/>
      <c r="AN183" s="292"/>
      <c r="AO183" s="292"/>
    </row>
    <row r="184" spans="1:41" ht="12">
      <c r="A184" s="415" t="s">
        <v>5</v>
      </c>
      <c r="B184" s="415"/>
      <c r="C184" s="257">
        <f t="shared" si="3"/>
        <v>0</v>
      </c>
      <c r="D184" s="257">
        <f t="shared" si="3"/>
        <v>0</v>
      </c>
      <c r="E184" s="257">
        <f t="shared" si="3"/>
        <v>0</v>
      </c>
      <c r="F184" s="419"/>
      <c r="G184" s="414"/>
      <c r="H184" s="414"/>
      <c r="I184" s="414"/>
      <c r="J184" s="414"/>
      <c r="K184" s="290"/>
      <c r="L184" s="293"/>
      <c r="M184" s="293"/>
      <c r="N184" s="292"/>
      <c r="O184" s="292"/>
      <c r="P184" s="292"/>
      <c r="Q184" s="292"/>
      <c r="R184" s="292"/>
      <c r="S184" s="292"/>
      <c r="T184" s="292"/>
      <c r="U184" s="292"/>
      <c r="V184" s="292"/>
      <c r="W184" s="292"/>
      <c r="X184" s="292"/>
      <c r="Y184" s="292"/>
      <c r="Z184" s="292"/>
      <c r="AA184" s="292"/>
      <c r="AB184" s="292"/>
      <c r="AC184" s="292"/>
      <c r="AD184" s="292"/>
      <c r="AE184" s="292"/>
      <c r="AF184" s="292"/>
      <c r="AG184" s="292"/>
      <c r="AH184" s="292"/>
      <c r="AI184" s="292"/>
      <c r="AJ184" s="292"/>
      <c r="AK184" s="292"/>
      <c r="AL184" s="292"/>
      <c r="AM184" s="292"/>
      <c r="AN184" s="292"/>
      <c r="AO184" s="292"/>
    </row>
    <row r="185" spans="1:41" ht="53.25" customHeight="1">
      <c r="A185" s="257" t="s">
        <v>208</v>
      </c>
      <c r="B185" s="398" t="s">
        <v>810</v>
      </c>
      <c r="C185" s="398"/>
      <c r="D185" s="398"/>
      <c r="E185" s="398"/>
      <c r="F185" s="419" t="s">
        <v>161</v>
      </c>
      <c r="G185" s="414" t="s">
        <v>126</v>
      </c>
      <c r="H185" s="414" t="s">
        <v>126</v>
      </c>
      <c r="I185" s="414"/>
      <c r="J185" s="414" t="s">
        <v>816</v>
      </c>
      <c r="K185" s="435"/>
      <c r="L185" s="436"/>
      <c r="M185" s="436"/>
      <c r="N185" s="438"/>
      <c r="O185" s="438"/>
      <c r="P185" s="438"/>
      <c r="Q185" s="438"/>
      <c r="R185" s="438"/>
      <c r="S185" s="438"/>
      <c r="T185" s="438"/>
      <c r="U185" s="438"/>
      <c r="V185" s="438"/>
      <c r="W185" s="438"/>
      <c r="X185" s="438"/>
      <c r="Y185" s="438"/>
      <c r="Z185" s="438"/>
      <c r="AA185" s="438"/>
      <c r="AB185" s="438"/>
      <c r="AC185" s="438"/>
      <c r="AD185" s="438"/>
      <c r="AE185" s="438"/>
      <c r="AF185" s="438"/>
      <c r="AG185" s="438"/>
      <c r="AH185" s="438"/>
      <c r="AI185" s="438"/>
      <c r="AJ185" s="438"/>
      <c r="AK185" s="438"/>
      <c r="AL185" s="438"/>
      <c r="AM185" s="438"/>
      <c r="AN185" s="438"/>
      <c r="AO185" s="438"/>
    </row>
    <row r="186" spans="1:41" ht="12">
      <c r="A186" s="415" t="s">
        <v>50</v>
      </c>
      <c r="B186" s="415"/>
      <c r="C186" s="257">
        <f>SUM(C187,C188,C189,C190,C191)</f>
        <v>370</v>
      </c>
      <c r="D186" s="280">
        <f>SUM(D187:D191)</f>
        <v>370</v>
      </c>
      <c r="E186" s="280">
        <f>SUM(E187:E191)</f>
        <v>370</v>
      </c>
      <c r="F186" s="419"/>
      <c r="G186" s="414"/>
      <c r="H186" s="414"/>
      <c r="I186" s="414"/>
      <c r="J186" s="414"/>
      <c r="K186" s="435"/>
      <c r="L186" s="436"/>
      <c r="M186" s="436"/>
      <c r="N186" s="438"/>
      <c r="O186" s="438"/>
      <c r="P186" s="438"/>
      <c r="Q186" s="438"/>
      <c r="R186" s="438"/>
      <c r="S186" s="438"/>
      <c r="T186" s="438"/>
      <c r="U186" s="438"/>
      <c r="V186" s="438"/>
      <c r="W186" s="438"/>
      <c r="X186" s="438"/>
      <c r="Y186" s="438"/>
      <c r="Z186" s="438"/>
      <c r="AA186" s="438"/>
      <c r="AB186" s="438"/>
      <c r="AC186" s="438"/>
      <c r="AD186" s="438"/>
      <c r="AE186" s="438"/>
      <c r="AF186" s="438"/>
      <c r="AG186" s="438"/>
      <c r="AH186" s="438"/>
      <c r="AI186" s="438"/>
      <c r="AJ186" s="438"/>
      <c r="AK186" s="438"/>
      <c r="AL186" s="438"/>
      <c r="AM186" s="438"/>
      <c r="AN186" s="438"/>
      <c r="AO186" s="438"/>
    </row>
    <row r="187" spans="1:41" ht="12">
      <c r="A187" s="415" t="s">
        <v>7</v>
      </c>
      <c r="B187" s="415"/>
      <c r="C187" s="296">
        <v>30</v>
      </c>
      <c r="D187" s="280">
        <v>30</v>
      </c>
      <c r="E187" s="280">
        <v>30</v>
      </c>
      <c r="F187" s="419"/>
      <c r="G187" s="414"/>
      <c r="H187" s="414"/>
      <c r="I187" s="414"/>
      <c r="J187" s="414"/>
      <c r="K187" s="435"/>
      <c r="L187" s="436"/>
      <c r="M187" s="436"/>
      <c r="N187" s="438"/>
      <c r="O187" s="438"/>
      <c r="P187" s="438"/>
      <c r="Q187" s="438"/>
      <c r="R187" s="438"/>
      <c r="S187" s="438"/>
      <c r="T187" s="438"/>
      <c r="U187" s="438"/>
      <c r="V187" s="438"/>
      <c r="W187" s="438"/>
      <c r="X187" s="438"/>
      <c r="Y187" s="438"/>
      <c r="Z187" s="438"/>
      <c r="AA187" s="438"/>
      <c r="AB187" s="438"/>
      <c r="AC187" s="438"/>
      <c r="AD187" s="438"/>
      <c r="AE187" s="438"/>
      <c r="AF187" s="438"/>
      <c r="AG187" s="438"/>
      <c r="AH187" s="438"/>
      <c r="AI187" s="438"/>
      <c r="AJ187" s="438"/>
      <c r="AK187" s="438"/>
      <c r="AL187" s="438"/>
      <c r="AM187" s="438"/>
      <c r="AN187" s="438"/>
      <c r="AO187" s="438"/>
    </row>
    <row r="188" spans="1:41" ht="12">
      <c r="A188" s="415" t="s">
        <v>15</v>
      </c>
      <c r="B188" s="415"/>
      <c r="C188" s="296">
        <v>340</v>
      </c>
      <c r="D188" s="280">
        <v>340</v>
      </c>
      <c r="E188" s="280">
        <v>340</v>
      </c>
      <c r="F188" s="419"/>
      <c r="G188" s="414"/>
      <c r="H188" s="414"/>
      <c r="I188" s="414"/>
      <c r="J188" s="414"/>
      <c r="K188" s="435"/>
      <c r="L188" s="436"/>
      <c r="M188" s="436"/>
      <c r="N188" s="438"/>
      <c r="O188" s="438"/>
      <c r="P188" s="438"/>
      <c r="Q188" s="438"/>
      <c r="R188" s="438"/>
      <c r="S188" s="438"/>
      <c r="T188" s="438"/>
      <c r="U188" s="438"/>
      <c r="V188" s="438"/>
      <c r="W188" s="438"/>
      <c r="X188" s="438"/>
      <c r="Y188" s="438"/>
      <c r="Z188" s="438"/>
      <c r="AA188" s="438"/>
      <c r="AB188" s="438"/>
      <c r="AC188" s="438"/>
      <c r="AD188" s="438"/>
      <c r="AE188" s="438"/>
      <c r="AF188" s="438"/>
      <c r="AG188" s="438"/>
      <c r="AH188" s="438"/>
      <c r="AI188" s="438"/>
      <c r="AJ188" s="438"/>
      <c r="AK188" s="438"/>
      <c r="AL188" s="438"/>
      <c r="AM188" s="438"/>
      <c r="AN188" s="438"/>
      <c r="AO188" s="438"/>
    </row>
    <row r="189" spans="1:41" ht="12">
      <c r="A189" s="415" t="s">
        <v>16</v>
      </c>
      <c r="B189" s="415"/>
      <c r="C189" s="257">
        <v>0</v>
      </c>
      <c r="D189" s="280">
        <v>0</v>
      </c>
      <c r="E189" s="280">
        <v>0</v>
      </c>
      <c r="F189" s="419"/>
      <c r="G189" s="414"/>
      <c r="H189" s="414"/>
      <c r="I189" s="414"/>
      <c r="J189" s="414"/>
      <c r="K189" s="435"/>
      <c r="L189" s="436"/>
      <c r="M189" s="436"/>
      <c r="N189" s="438"/>
      <c r="O189" s="438"/>
      <c r="P189" s="438"/>
      <c r="Q189" s="438"/>
      <c r="R189" s="438"/>
      <c r="S189" s="438"/>
      <c r="T189" s="438"/>
      <c r="U189" s="438"/>
      <c r="V189" s="438"/>
      <c r="W189" s="438"/>
      <c r="X189" s="438"/>
      <c r="Y189" s="438"/>
      <c r="Z189" s="438"/>
      <c r="AA189" s="438"/>
      <c r="AB189" s="438"/>
      <c r="AC189" s="438"/>
      <c r="AD189" s="438"/>
      <c r="AE189" s="438"/>
      <c r="AF189" s="438"/>
      <c r="AG189" s="438"/>
      <c r="AH189" s="438"/>
      <c r="AI189" s="438"/>
      <c r="AJ189" s="438"/>
      <c r="AK189" s="438"/>
      <c r="AL189" s="438"/>
      <c r="AM189" s="438"/>
      <c r="AN189" s="438"/>
      <c r="AO189" s="438"/>
    </row>
    <row r="190" spans="1:41" ht="12">
      <c r="A190" s="415" t="s">
        <v>17</v>
      </c>
      <c r="B190" s="415"/>
      <c r="C190" s="257">
        <v>0</v>
      </c>
      <c r="D190" s="280">
        <v>0</v>
      </c>
      <c r="E190" s="280">
        <v>0</v>
      </c>
      <c r="F190" s="419"/>
      <c r="G190" s="414"/>
      <c r="H190" s="414"/>
      <c r="I190" s="414"/>
      <c r="J190" s="414"/>
      <c r="K190" s="435"/>
      <c r="L190" s="436"/>
      <c r="M190" s="436"/>
      <c r="N190" s="438"/>
      <c r="O190" s="438"/>
      <c r="P190" s="438"/>
      <c r="Q190" s="438"/>
      <c r="R190" s="438"/>
      <c r="S190" s="438"/>
      <c r="T190" s="438"/>
      <c r="U190" s="438"/>
      <c r="V190" s="438"/>
      <c r="W190" s="438"/>
      <c r="X190" s="438"/>
      <c r="Y190" s="438"/>
      <c r="Z190" s="438"/>
      <c r="AA190" s="438"/>
      <c r="AB190" s="438"/>
      <c r="AC190" s="438"/>
      <c r="AD190" s="438"/>
      <c r="AE190" s="438"/>
      <c r="AF190" s="438"/>
      <c r="AG190" s="438"/>
      <c r="AH190" s="438"/>
      <c r="AI190" s="438"/>
      <c r="AJ190" s="438"/>
      <c r="AK190" s="438"/>
      <c r="AL190" s="438"/>
      <c r="AM190" s="438"/>
      <c r="AN190" s="438"/>
      <c r="AO190" s="438"/>
    </row>
    <row r="191" spans="1:41" ht="12">
      <c r="A191" s="415" t="s">
        <v>5</v>
      </c>
      <c r="B191" s="415"/>
      <c r="C191" s="257">
        <v>0</v>
      </c>
      <c r="D191" s="280">
        <v>0</v>
      </c>
      <c r="E191" s="280">
        <v>0</v>
      </c>
      <c r="F191" s="419"/>
      <c r="G191" s="414"/>
      <c r="H191" s="414"/>
      <c r="I191" s="414"/>
      <c r="J191" s="414"/>
      <c r="K191" s="435"/>
      <c r="L191" s="436"/>
      <c r="M191" s="436"/>
      <c r="N191" s="438"/>
      <c r="O191" s="438"/>
      <c r="P191" s="438"/>
      <c r="Q191" s="438"/>
      <c r="R191" s="438"/>
      <c r="S191" s="438"/>
      <c r="T191" s="438"/>
      <c r="U191" s="438"/>
      <c r="V191" s="438"/>
      <c r="W191" s="438"/>
      <c r="X191" s="438"/>
      <c r="Y191" s="438"/>
      <c r="Z191" s="438"/>
      <c r="AA191" s="438"/>
      <c r="AB191" s="438"/>
      <c r="AC191" s="438"/>
      <c r="AD191" s="438"/>
      <c r="AE191" s="438"/>
      <c r="AF191" s="438"/>
      <c r="AG191" s="438"/>
      <c r="AH191" s="438"/>
      <c r="AI191" s="438"/>
      <c r="AJ191" s="438"/>
      <c r="AK191" s="438"/>
      <c r="AL191" s="438"/>
      <c r="AM191" s="438"/>
      <c r="AN191" s="438"/>
      <c r="AO191" s="438"/>
    </row>
    <row r="192" spans="1:41" ht="12">
      <c r="A192" s="345"/>
      <c r="B192" s="345"/>
      <c r="C192" s="345"/>
      <c r="D192" s="345"/>
      <c r="E192" s="345"/>
      <c r="F192" s="419"/>
      <c r="G192" s="414"/>
      <c r="H192" s="414"/>
      <c r="I192" s="414"/>
      <c r="J192" s="414"/>
      <c r="K192" s="290"/>
      <c r="L192" s="293"/>
      <c r="M192" s="291"/>
      <c r="N192" s="292"/>
      <c r="O192" s="292"/>
      <c r="P192" s="292"/>
      <c r="Q192" s="292"/>
      <c r="R192" s="292"/>
      <c r="S192" s="292"/>
      <c r="T192" s="292"/>
      <c r="U192" s="292"/>
      <c r="V192" s="292"/>
      <c r="W192" s="292"/>
      <c r="X192" s="292"/>
      <c r="Y192" s="292"/>
      <c r="Z192" s="292"/>
      <c r="AA192" s="292"/>
      <c r="AB192" s="292"/>
      <c r="AC192" s="292"/>
      <c r="AD192" s="292"/>
      <c r="AE192" s="292"/>
      <c r="AF192" s="292"/>
      <c r="AG192" s="292"/>
      <c r="AH192" s="292"/>
      <c r="AI192" s="292"/>
      <c r="AJ192" s="292"/>
      <c r="AK192" s="292"/>
      <c r="AL192" s="292"/>
      <c r="AM192" s="292"/>
      <c r="AN192" s="292"/>
      <c r="AO192" s="292"/>
    </row>
    <row r="193" spans="1:41" ht="12" customHeight="1">
      <c r="A193" s="397" t="s">
        <v>1061</v>
      </c>
      <c r="B193" s="397"/>
      <c r="C193" s="397"/>
      <c r="D193" s="397"/>
      <c r="E193" s="397"/>
      <c r="F193" s="279"/>
      <c r="G193" s="289" t="s">
        <v>807</v>
      </c>
      <c r="H193" s="289" t="s">
        <v>815</v>
      </c>
      <c r="I193" s="289" t="s">
        <v>807</v>
      </c>
      <c r="J193" s="289"/>
      <c r="K193" s="290"/>
      <c r="L193" s="293"/>
      <c r="M193" s="291"/>
      <c r="N193" s="292"/>
      <c r="O193" s="292"/>
      <c r="P193" s="292"/>
      <c r="Q193" s="292"/>
      <c r="R193" s="292"/>
      <c r="S193" s="292"/>
      <c r="T193" s="292"/>
      <c r="U193" s="292"/>
      <c r="V193" s="292"/>
      <c r="W193" s="292"/>
      <c r="X193" s="292"/>
      <c r="Y193" s="292"/>
      <c r="Z193" s="292"/>
      <c r="AA193" s="292"/>
      <c r="AB193" s="292"/>
      <c r="AC193" s="292"/>
      <c r="AD193" s="292"/>
      <c r="AE193" s="292"/>
      <c r="AF193" s="292"/>
      <c r="AG193" s="292"/>
      <c r="AH193" s="292"/>
      <c r="AI193" s="292"/>
      <c r="AJ193" s="292"/>
      <c r="AK193" s="292"/>
      <c r="AL193" s="292"/>
      <c r="AM193" s="292"/>
      <c r="AN193" s="292"/>
      <c r="AO193" s="292"/>
    </row>
    <row r="194" spans="1:41" ht="12" customHeight="1">
      <c r="A194" s="342" t="s">
        <v>813</v>
      </c>
      <c r="B194" s="344"/>
      <c r="C194" s="296">
        <v>30</v>
      </c>
      <c r="D194" s="280">
        <v>30</v>
      </c>
      <c r="E194" s="280">
        <v>30</v>
      </c>
      <c r="F194" s="279"/>
      <c r="G194" s="289"/>
      <c r="H194" s="289"/>
      <c r="I194" s="289"/>
      <c r="J194" s="289"/>
      <c r="K194" s="290"/>
      <c r="L194" s="293"/>
      <c r="M194" s="291"/>
      <c r="N194" s="292"/>
      <c r="O194" s="292"/>
      <c r="P194" s="292"/>
      <c r="Q194" s="292"/>
      <c r="R194" s="292"/>
      <c r="S194" s="292"/>
      <c r="T194" s="292"/>
      <c r="U194" s="292"/>
      <c r="V194" s="292"/>
      <c r="W194" s="292"/>
      <c r="X194" s="292"/>
      <c r="Y194" s="292"/>
      <c r="Z194" s="292"/>
      <c r="AA194" s="292"/>
      <c r="AB194" s="292"/>
      <c r="AC194" s="292"/>
      <c r="AD194" s="292"/>
      <c r="AE194" s="292"/>
      <c r="AF194" s="292"/>
      <c r="AG194" s="292"/>
      <c r="AH194" s="292"/>
      <c r="AI194" s="292"/>
      <c r="AJ194" s="292"/>
      <c r="AK194" s="292"/>
      <c r="AL194" s="292"/>
      <c r="AM194" s="292"/>
      <c r="AN194" s="292"/>
      <c r="AO194" s="292"/>
    </row>
    <row r="195" spans="1:41" ht="12">
      <c r="A195" s="342" t="s">
        <v>814</v>
      </c>
      <c r="B195" s="344"/>
      <c r="C195" s="296">
        <v>340</v>
      </c>
      <c r="D195" s="280">
        <v>340</v>
      </c>
      <c r="E195" s="280">
        <v>340</v>
      </c>
      <c r="F195" s="279"/>
      <c r="G195" s="289"/>
      <c r="H195" s="289"/>
      <c r="I195" s="289"/>
      <c r="J195" s="289"/>
      <c r="K195" s="290"/>
      <c r="L195" s="293"/>
      <c r="M195" s="291"/>
      <c r="N195" s="292"/>
      <c r="O195" s="292"/>
      <c r="P195" s="292"/>
      <c r="Q195" s="292"/>
      <c r="R195" s="292"/>
      <c r="S195" s="292"/>
      <c r="T195" s="292"/>
      <c r="U195" s="292"/>
      <c r="V195" s="292"/>
      <c r="W195" s="292"/>
      <c r="X195" s="292"/>
      <c r="Y195" s="292"/>
      <c r="Z195" s="292"/>
      <c r="AA195" s="292"/>
      <c r="AB195" s="292"/>
      <c r="AC195" s="292"/>
      <c r="AD195" s="292"/>
      <c r="AE195" s="292"/>
      <c r="AF195" s="292"/>
      <c r="AG195" s="292"/>
      <c r="AH195" s="292"/>
      <c r="AI195" s="292"/>
      <c r="AJ195" s="292"/>
      <c r="AK195" s="292"/>
      <c r="AL195" s="292"/>
      <c r="AM195" s="292"/>
      <c r="AN195" s="292"/>
      <c r="AO195" s="292"/>
    </row>
    <row r="196" spans="1:41" ht="40.5" customHeight="1">
      <c r="A196" s="257" t="s">
        <v>209</v>
      </c>
      <c r="B196" s="398" t="s">
        <v>210</v>
      </c>
      <c r="C196" s="398"/>
      <c r="D196" s="398"/>
      <c r="E196" s="398"/>
      <c r="F196" s="419" t="s">
        <v>161</v>
      </c>
      <c r="G196" s="414" t="s">
        <v>129</v>
      </c>
      <c r="H196" s="414" t="s">
        <v>213</v>
      </c>
      <c r="I196" s="414"/>
      <c r="J196" s="414" t="s">
        <v>822</v>
      </c>
      <c r="K196" s="435"/>
      <c r="L196" s="436"/>
      <c r="M196" s="436"/>
      <c r="N196" s="438"/>
      <c r="O196" s="438"/>
      <c r="P196" s="438"/>
      <c r="Q196" s="438"/>
      <c r="R196" s="438"/>
      <c r="S196" s="438"/>
      <c r="T196" s="438"/>
      <c r="U196" s="438"/>
      <c r="V196" s="438"/>
      <c r="W196" s="438"/>
      <c r="X196" s="438"/>
      <c r="Y196" s="438"/>
      <c r="Z196" s="438"/>
      <c r="AA196" s="438"/>
      <c r="AB196" s="438"/>
      <c r="AC196" s="438"/>
      <c r="AD196" s="438"/>
      <c r="AE196" s="438"/>
      <c r="AF196" s="438"/>
      <c r="AG196" s="438"/>
      <c r="AH196" s="438"/>
      <c r="AI196" s="438"/>
      <c r="AJ196" s="438"/>
      <c r="AK196" s="438"/>
      <c r="AL196" s="438"/>
      <c r="AM196" s="438"/>
      <c r="AN196" s="438"/>
      <c r="AO196" s="438"/>
    </row>
    <row r="197" spans="1:41" ht="12">
      <c r="A197" s="415" t="s">
        <v>50</v>
      </c>
      <c r="B197" s="415"/>
      <c r="C197" s="257">
        <f>SUM(C198,C199,C200,C201,C202)</f>
        <v>400</v>
      </c>
      <c r="D197" s="280">
        <f>SUM(D198:D202)</f>
        <v>400</v>
      </c>
      <c r="E197" s="280">
        <f>SUM(E198:E202)</f>
        <v>400</v>
      </c>
      <c r="F197" s="419"/>
      <c r="G197" s="414"/>
      <c r="H197" s="414"/>
      <c r="I197" s="414"/>
      <c r="J197" s="414"/>
      <c r="K197" s="435"/>
      <c r="L197" s="436"/>
      <c r="M197" s="436"/>
      <c r="N197" s="438"/>
      <c r="O197" s="438"/>
      <c r="P197" s="438"/>
      <c r="Q197" s="438"/>
      <c r="R197" s="438"/>
      <c r="S197" s="438"/>
      <c r="T197" s="438"/>
      <c r="U197" s="438"/>
      <c r="V197" s="438"/>
      <c r="W197" s="438"/>
      <c r="X197" s="438"/>
      <c r="Y197" s="438"/>
      <c r="Z197" s="438"/>
      <c r="AA197" s="438"/>
      <c r="AB197" s="438"/>
      <c r="AC197" s="438"/>
      <c r="AD197" s="438"/>
      <c r="AE197" s="438"/>
      <c r="AF197" s="438"/>
      <c r="AG197" s="438"/>
      <c r="AH197" s="438"/>
      <c r="AI197" s="438"/>
      <c r="AJ197" s="438"/>
      <c r="AK197" s="438"/>
      <c r="AL197" s="438"/>
      <c r="AM197" s="438"/>
      <c r="AN197" s="438"/>
      <c r="AO197" s="438"/>
    </row>
    <row r="198" spans="1:41" ht="12">
      <c r="A198" s="415" t="s">
        <v>7</v>
      </c>
      <c r="B198" s="415"/>
      <c r="C198" s="257">
        <v>0</v>
      </c>
      <c r="D198" s="280">
        <v>0</v>
      </c>
      <c r="E198" s="280">
        <v>0</v>
      </c>
      <c r="F198" s="419"/>
      <c r="G198" s="414"/>
      <c r="H198" s="414"/>
      <c r="I198" s="414"/>
      <c r="J198" s="414"/>
      <c r="K198" s="435"/>
      <c r="L198" s="436"/>
      <c r="M198" s="436"/>
      <c r="N198" s="438"/>
      <c r="O198" s="438"/>
      <c r="P198" s="438"/>
      <c r="Q198" s="438"/>
      <c r="R198" s="438"/>
      <c r="S198" s="438"/>
      <c r="T198" s="438"/>
      <c r="U198" s="438"/>
      <c r="V198" s="438"/>
      <c r="W198" s="438"/>
      <c r="X198" s="438"/>
      <c r="Y198" s="438"/>
      <c r="Z198" s="438"/>
      <c r="AA198" s="438"/>
      <c r="AB198" s="438"/>
      <c r="AC198" s="438"/>
      <c r="AD198" s="438"/>
      <c r="AE198" s="438"/>
      <c r="AF198" s="438"/>
      <c r="AG198" s="438"/>
      <c r="AH198" s="438"/>
      <c r="AI198" s="438"/>
      <c r="AJ198" s="438"/>
      <c r="AK198" s="438"/>
      <c r="AL198" s="438"/>
      <c r="AM198" s="438"/>
      <c r="AN198" s="438"/>
      <c r="AO198" s="438"/>
    </row>
    <row r="199" spans="1:41" ht="12">
      <c r="A199" s="415" t="s">
        <v>15</v>
      </c>
      <c r="B199" s="415"/>
      <c r="C199" s="257">
        <v>400</v>
      </c>
      <c r="D199" s="280">
        <v>400</v>
      </c>
      <c r="E199" s="280">
        <v>400</v>
      </c>
      <c r="F199" s="419"/>
      <c r="G199" s="414"/>
      <c r="H199" s="414"/>
      <c r="I199" s="414"/>
      <c r="J199" s="414"/>
      <c r="K199" s="435"/>
      <c r="L199" s="436"/>
      <c r="M199" s="436"/>
      <c r="N199" s="438"/>
      <c r="O199" s="438"/>
      <c r="P199" s="438"/>
      <c r="Q199" s="438"/>
      <c r="R199" s="438"/>
      <c r="S199" s="438"/>
      <c r="T199" s="438"/>
      <c r="U199" s="438"/>
      <c r="V199" s="438"/>
      <c r="W199" s="438"/>
      <c r="X199" s="438"/>
      <c r="Y199" s="438"/>
      <c r="Z199" s="438"/>
      <c r="AA199" s="438"/>
      <c r="AB199" s="438"/>
      <c r="AC199" s="438"/>
      <c r="AD199" s="438"/>
      <c r="AE199" s="438"/>
      <c r="AF199" s="438"/>
      <c r="AG199" s="438"/>
      <c r="AH199" s="438"/>
      <c r="AI199" s="438"/>
      <c r="AJ199" s="438"/>
      <c r="AK199" s="438"/>
      <c r="AL199" s="438"/>
      <c r="AM199" s="438"/>
      <c r="AN199" s="438"/>
      <c r="AO199" s="438"/>
    </row>
    <row r="200" spans="1:41" ht="12">
      <c r="A200" s="415" t="s">
        <v>16</v>
      </c>
      <c r="B200" s="415"/>
      <c r="C200" s="257">
        <v>0</v>
      </c>
      <c r="D200" s="280">
        <v>0</v>
      </c>
      <c r="E200" s="280">
        <v>0</v>
      </c>
      <c r="F200" s="419"/>
      <c r="G200" s="414"/>
      <c r="H200" s="414"/>
      <c r="I200" s="414"/>
      <c r="J200" s="414"/>
      <c r="K200" s="435"/>
      <c r="L200" s="436"/>
      <c r="M200" s="436"/>
      <c r="N200" s="438"/>
      <c r="O200" s="438"/>
      <c r="P200" s="438"/>
      <c r="Q200" s="438"/>
      <c r="R200" s="438"/>
      <c r="S200" s="438"/>
      <c r="T200" s="438"/>
      <c r="U200" s="438"/>
      <c r="V200" s="438"/>
      <c r="W200" s="438"/>
      <c r="X200" s="438"/>
      <c r="Y200" s="438"/>
      <c r="Z200" s="438"/>
      <c r="AA200" s="438"/>
      <c r="AB200" s="438"/>
      <c r="AC200" s="438"/>
      <c r="AD200" s="438"/>
      <c r="AE200" s="438"/>
      <c r="AF200" s="438"/>
      <c r="AG200" s="438"/>
      <c r="AH200" s="438"/>
      <c r="AI200" s="438"/>
      <c r="AJ200" s="438"/>
      <c r="AK200" s="438"/>
      <c r="AL200" s="438"/>
      <c r="AM200" s="438"/>
      <c r="AN200" s="438"/>
      <c r="AO200" s="438"/>
    </row>
    <row r="201" spans="1:41" ht="12">
      <c r="A201" s="415" t="s">
        <v>17</v>
      </c>
      <c r="B201" s="415"/>
      <c r="C201" s="257">
        <v>0</v>
      </c>
      <c r="D201" s="280">
        <v>0</v>
      </c>
      <c r="E201" s="280">
        <v>0</v>
      </c>
      <c r="F201" s="419"/>
      <c r="G201" s="414"/>
      <c r="H201" s="414"/>
      <c r="I201" s="414"/>
      <c r="J201" s="414"/>
      <c r="K201" s="435"/>
      <c r="L201" s="436"/>
      <c r="M201" s="436"/>
      <c r="N201" s="438"/>
      <c r="O201" s="438"/>
      <c r="P201" s="438"/>
      <c r="Q201" s="438"/>
      <c r="R201" s="438"/>
      <c r="S201" s="438"/>
      <c r="T201" s="438"/>
      <c r="U201" s="438"/>
      <c r="V201" s="438"/>
      <c r="W201" s="438"/>
      <c r="X201" s="438"/>
      <c r="Y201" s="438"/>
      <c r="Z201" s="438"/>
      <c r="AA201" s="438"/>
      <c r="AB201" s="438"/>
      <c r="AC201" s="438"/>
      <c r="AD201" s="438"/>
      <c r="AE201" s="438"/>
      <c r="AF201" s="438"/>
      <c r="AG201" s="438"/>
      <c r="AH201" s="438"/>
      <c r="AI201" s="438"/>
      <c r="AJ201" s="438"/>
      <c r="AK201" s="438"/>
      <c r="AL201" s="438"/>
      <c r="AM201" s="438"/>
      <c r="AN201" s="438"/>
      <c r="AO201" s="438"/>
    </row>
    <row r="202" spans="1:41" ht="12">
      <c r="A202" s="415" t="s">
        <v>5</v>
      </c>
      <c r="B202" s="415"/>
      <c r="C202" s="257">
        <v>0</v>
      </c>
      <c r="D202" s="280">
        <v>0</v>
      </c>
      <c r="E202" s="280">
        <v>0</v>
      </c>
      <c r="F202" s="419"/>
      <c r="G202" s="414"/>
      <c r="H202" s="414"/>
      <c r="I202" s="414"/>
      <c r="J202" s="414"/>
      <c r="K202" s="435"/>
      <c r="L202" s="436"/>
      <c r="M202" s="436"/>
      <c r="N202" s="438"/>
      <c r="O202" s="438"/>
      <c r="P202" s="438"/>
      <c r="Q202" s="438"/>
      <c r="R202" s="438"/>
      <c r="S202" s="438"/>
      <c r="T202" s="438"/>
      <c r="U202" s="438"/>
      <c r="V202" s="438"/>
      <c r="W202" s="438"/>
      <c r="X202" s="438"/>
      <c r="Y202" s="438"/>
      <c r="Z202" s="438"/>
      <c r="AA202" s="438"/>
      <c r="AB202" s="438"/>
      <c r="AC202" s="438"/>
      <c r="AD202" s="438"/>
      <c r="AE202" s="438"/>
      <c r="AF202" s="438"/>
      <c r="AG202" s="438"/>
      <c r="AH202" s="438"/>
      <c r="AI202" s="438"/>
      <c r="AJ202" s="438"/>
      <c r="AK202" s="438"/>
      <c r="AL202" s="438"/>
      <c r="AM202" s="438"/>
      <c r="AN202" s="438"/>
      <c r="AO202" s="438"/>
    </row>
    <row r="203" spans="1:41" ht="6.75" customHeight="1">
      <c r="A203" s="397"/>
      <c r="B203" s="397"/>
      <c r="C203" s="397"/>
      <c r="D203" s="397"/>
      <c r="E203" s="397"/>
      <c r="F203" s="419"/>
      <c r="G203" s="414"/>
      <c r="H203" s="414"/>
      <c r="I203" s="414"/>
      <c r="J203" s="414"/>
      <c r="K203" s="290"/>
      <c r="L203" s="293"/>
      <c r="M203" s="291"/>
      <c r="N203" s="292"/>
      <c r="O203" s="292"/>
      <c r="P203" s="292"/>
      <c r="Q203" s="292"/>
      <c r="R203" s="292"/>
      <c r="S203" s="292"/>
      <c r="T203" s="292"/>
      <c r="U203" s="292"/>
      <c r="V203" s="292"/>
      <c r="W203" s="292"/>
      <c r="X203" s="292"/>
      <c r="Y203" s="292"/>
      <c r="Z203" s="292"/>
      <c r="AA203" s="292"/>
      <c r="AB203" s="292"/>
      <c r="AC203" s="292"/>
      <c r="AD203" s="292"/>
      <c r="AE203" s="292"/>
      <c r="AF203" s="292"/>
      <c r="AG203" s="292"/>
      <c r="AH203" s="292"/>
      <c r="AI203" s="292"/>
      <c r="AJ203" s="292"/>
      <c r="AK203" s="292"/>
      <c r="AL203" s="292"/>
      <c r="AM203" s="292"/>
      <c r="AN203" s="292"/>
      <c r="AO203" s="292"/>
    </row>
    <row r="204" spans="1:41" ht="48" customHeight="1">
      <c r="A204" s="397" t="s">
        <v>818</v>
      </c>
      <c r="B204" s="397"/>
      <c r="C204" s="397"/>
      <c r="D204" s="397"/>
      <c r="E204" s="397"/>
      <c r="F204" s="279"/>
      <c r="G204" s="289" t="s">
        <v>807</v>
      </c>
      <c r="H204" s="289" t="s">
        <v>815</v>
      </c>
      <c r="I204" s="289" t="s">
        <v>807</v>
      </c>
      <c r="J204" s="289"/>
      <c r="K204" s="290"/>
      <c r="L204" s="293"/>
      <c r="M204" s="291"/>
      <c r="N204" s="292"/>
      <c r="O204" s="292"/>
      <c r="P204" s="292"/>
      <c r="Q204" s="292"/>
      <c r="R204" s="292"/>
      <c r="S204" s="292"/>
      <c r="T204" s="292"/>
      <c r="U204" s="292"/>
      <c r="V204" s="292"/>
      <c r="W204" s="292"/>
      <c r="X204" s="292"/>
      <c r="Y204" s="292"/>
      <c r="Z204" s="292"/>
      <c r="AA204" s="292"/>
      <c r="AB204" s="292"/>
      <c r="AC204" s="292"/>
      <c r="AD204" s="292"/>
      <c r="AE204" s="292"/>
      <c r="AF204" s="292"/>
      <c r="AG204" s="292"/>
      <c r="AH204" s="292"/>
      <c r="AI204" s="292"/>
      <c r="AJ204" s="292"/>
      <c r="AK204" s="292"/>
      <c r="AL204" s="292"/>
      <c r="AM204" s="292"/>
      <c r="AN204" s="292"/>
      <c r="AO204" s="292"/>
    </row>
    <row r="205" spans="1:41" ht="12" customHeight="1">
      <c r="A205" s="342" t="s">
        <v>817</v>
      </c>
      <c r="B205" s="344"/>
      <c r="C205" s="257">
        <v>400</v>
      </c>
      <c r="D205" s="280">
        <v>400</v>
      </c>
      <c r="E205" s="280">
        <v>400</v>
      </c>
      <c r="F205" s="279"/>
      <c r="G205" s="289"/>
      <c r="H205" s="289"/>
      <c r="I205" s="289"/>
      <c r="J205" s="289"/>
      <c r="K205" s="290"/>
      <c r="L205" s="293"/>
      <c r="M205" s="291"/>
      <c r="N205" s="292"/>
      <c r="O205" s="292"/>
      <c r="P205" s="292"/>
      <c r="Q205" s="292"/>
      <c r="R205" s="292"/>
      <c r="S205" s="292"/>
      <c r="T205" s="292"/>
      <c r="U205" s="292"/>
      <c r="V205" s="292"/>
      <c r="W205" s="292"/>
      <c r="X205" s="292"/>
      <c r="Y205" s="292"/>
      <c r="Z205" s="292"/>
      <c r="AA205" s="292"/>
      <c r="AB205" s="292"/>
      <c r="AC205" s="292"/>
      <c r="AD205" s="292"/>
      <c r="AE205" s="292"/>
      <c r="AF205" s="292"/>
      <c r="AG205" s="292"/>
      <c r="AH205" s="292"/>
      <c r="AI205" s="292"/>
      <c r="AJ205" s="292"/>
      <c r="AK205" s="292"/>
      <c r="AL205" s="292"/>
      <c r="AM205" s="292"/>
      <c r="AN205" s="292"/>
      <c r="AO205" s="292"/>
    </row>
    <row r="206" spans="1:41" ht="30.75" customHeight="1">
      <c r="A206" s="257" t="s">
        <v>211</v>
      </c>
      <c r="B206" s="398" t="s">
        <v>212</v>
      </c>
      <c r="C206" s="398"/>
      <c r="D206" s="398"/>
      <c r="E206" s="398"/>
      <c r="F206" s="419" t="s">
        <v>125</v>
      </c>
      <c r="G206" s="414" t="s">
        <v>127</v>
      </c>
      <c r="H206" s="414" t="s">
        <v>213</v>
      </c>
      <c r="I206" s="414" t="s">
        <v>202</v>
      </c>
      <c r="J206" s="414" t="s">
        <v>823</v>
      </c>
      <c r="K206" s="435"/>
      <c r="L206" s="436"/>
      <c r="M206" s="436"/>
      <c r="N206" s="438"/>
      <c r="O206" s="438"/>
      <c r="P206" s="438"/>
      <c r="Q206" s="438"/>
      <c r="R206" s="438"/>
      <c r="S206" s="438"/>
      <c r="T206" s="438"/>
      <c r="U206" s="438"/>
      <c r="V206" s="438"/>
      <c r="W206" s="438"/>
      <c r="X206" s="438"/>
      <c r="Y206" s="438"/>
      <c r="Z206" s="438"/>
      <c r="AA206" s="438"/>
      <c r="AB206" s="438"/>
      <c r="AC206" s="438"/>
      <c r="AD206" s="438"/>
      <c r="AE206" s="438"/>
      <c r="AF206" s="438"/>
      <c r="AG206" s="438"/>
      <c r="AH206" s="438"/>
      <c r="AI206" s="438"/>
      <c r="AJ206" s="438"/>
      <c r="AK206" s="438"/>
      <c r="AL206" s="438"/>
      <c r="AM206" s="438"/>
      <c r="AN206" s="438"/>
      <c r="AO206" s="438"/>
    </row>
    <row r="207" spans="1:41" ht="12">
      <c r="A207" s="415" t="s">
        <v>50</v>
      </c>
      <c r="B207" s="415"/>
      <c r="C207" s="257">
        <f>SUM(C208,C209,C210,C211,C212)</f>
        <v>170</v>
      </c>
      <c r="D207" s="280">
        <f>SUM(D208:D212)</f>
        <v>170</v>
      </c>
      <c r="E207" s="280">
        <f>SUM(E208:E212)</f>
        <v>170</v>
      </c>
      <c r="F207" s="419"/>
      <c r="G207" s="414"/>
      <c r="H207" s="414"/>
      <c r="I207" s="414"/>
      <c r="J207" s="414"/>
      <c r="K207" s="435"/>
      <c r="L207" s="436"/>
      <c r="M207" s="436"/>
      <c r="N207" s="438"/>
      <c r="O207" s="438"/>
      <c r="P207" s="438"/>
      <c r="Q207" s="438"/>
      <c r="R207" s="438"/>
      <c r="S207" s="438"/>
      <c r="T207" s="438"/>
      <c r="U207" s="438"/>
      <c r="V207" s="438"/>
      <c r="W207" s="438"/>
      <c r="X207" s="438"/>
      <c r="Y207" s="438"/>
      <c r="Z207" s="438"/>
      <c r="AA207" s="438"/>
      <c r="AB207" s="438"/>
      <c r="AC207" s="438"/>
      <c r="AD207" s="438"/>
      <c r="AE207" s="438"/>
      <c r="AF207" s="438"/>
      <c r="AG207" s="438"/>
      <c r="AH207" s="438"/>
      <c r="AI207" s="438"/>
      <c r="AJ207" s="438"/>
      <c r="AK207" s="438"/>
      <c r="AL207" s="438"/>
      <c r="AM207" s="438"/>
      <c r="AN207" s="438"/>
      <c r="AO207" s="438"/>
    </row>
    <row r="208" spans="1:41" ht="12">
      <c r="A208" s="415" t="s">
        <v>7</v>
      </c>
      <c r="B208" s="415"/>
      <c r="C208" s="257">
        <v>0</v>
      </c>
      <c r="D208" s="280">
        <v>0</v>
      </c>
      <c r="E208" s="280">
        <v>0</v>
      </c>
      <c r="F208" s="419"/>
      <c r="G208" s="414"/>
      <c r="H208" s="414"/>
      <c r="I208" s="414"/>
      <c r="J208" s="414"/>
      <c r="K208" s="435"/>
      <c r="L208" s="436"/>
      <c r="M208" s="436"/>
      <c r="N208" s="438"/>
      <c r="O208" s="438"/>
      <c r="P208" s="438"/>
      <c r="Q208" s="438"/>
      <c r="R208" s="438"/>
      <c r="S208" s="438"/>
      <c r="T208" s="438"/>
      <c r="U208" s="438"/>
      <c r="V208" s="438"/>
      <c r="W208" s="438"/>
      <c r="X208" s="438"/>
      <c r="Y208" s="438"/>
      <c r="Z208" s="438"/>
      <c r="AA208" s="438"/>
      <c r="AB208" s="438"/>
      <c r="AC208" s="438"/>
      <c r="AD208" s="438"/>
      <c r="AE208" s="438"/>
      <c r="AF208" s="438"/>
      <c r="AG208" s="438"/>
      <c r="AH208" s="438"/>
      <c r="AI208" s="438"/>
      <c r="AJ208" s="438"/>
      <c r="AK208" s="438"/>
      <c r="AL208" s="438"/>
      <c r="AM208" s="438"/>
      <c r="AN208" s="438"/>
      <c r="AO208" s="438"/>
    </row>
    <row r="209" spans="1:41" ht="12">
      <c r="A209" s="415" t="s">
        <v>15</v>
      </c>
      <c r="B209" s="415"/>
      <c r="C209" s="257">
        <v>170</v>
      </c>
      <c r="D209" s="280">
        <v>170</v>
      </c>
      <c r="E209" s="280">
        <v>170</v>
      </c>
      <c r="F209" s="419"/>
      <c r="G209" s="414"/>
      <c r="H209" s="414"/>
      <c r="I209" s="414"/>
      <c r="J209" s="414"/>
      <c r="K209" s="435"/>
      <c r="L209" s="436"/>
      <c r="M209" s="436"/>
      <c r="N209" s="438"/>
      <c r="O209" s="438"/>
      <c r="P209" s="438"/>
      <c r="Q209" s="438"/>
      <c r="R209" s="438"/>
      <c r="S209" s="438"/>
      <c r="T209" s="438"/>
      <c r="U209" s="438"/>
      <c r="V209" s="438"/>
      <c r="W209" s="438"/>
      <c r="X209" s="438"/>
      <c r="Y209" s="438"/>
      <c r="Z209" s="438"/>
      <c r="AA209" s="438"/>
      <c r="AB209" s="438"/>
      <c r="AC209" s="438"/>
      <c r="AD209" s="438"/>
      <c r="AE209" s="438"/>
      <c r="AF209" s="438"/>
      <c r="AG209" s="438"/>
      <c r="AH209" s="438"/>
      <c r="AI209" s="438"/>
      <c r="AJ209" s="438"/>
      <c r="AK209" s="438"/>
      <c r="AL209" s="438"/>
      <c r="AM209" s="438"/>
      <c r="AN209" s="438"/>
      <c r="AO209" s="438"/>
    </row>
    <row r="210" spans="1:41" ht="12">
      <c r="A210" s="415" t="s">
        <v>16</v>
      </c>
      <c r="B210" s="415"/>
      <c r="C210" s="257">
        <v>0</v>
      </c>
      <c r="D210" s="280">
        <v>0</v>
      </c>
      <c r="E210" s="280">
        <v>0</v>
      </c>
      <c r="F210" s="419"/>
      <c r="G210" s="414"/>
      <c r="H210" s="414"/>
      <c r="I210" s="414"/>
      <c r="J210" s="414"/>
      <c r="K210" s="435"/>
      <c r="L210" s="436"/>
      <c r="M210" s="436"/>
      <c r="N210" s="438"/>
      <c r="O210" s="438"/>
      <c r="P210" s="438"/>
      <c r="Q210" s="438"/>
      <c r="R210" s="438"/>
      <c r="S210" s="438"/>
      <c r="T210" s="438"/>
      <c r="U210" s="438"/>
      <c r="V210" s="438"/>
      <c r="W210" s="438"/>
      <c r="X210" s="438"/>
      <c r="Y210" s="438"/>
      <c r="Z210" s="438"/>
      <c r="AA210" s="438"/>
      <c r="AB210" s="438"/>
      <c r="AC210" s="438"/>
      <c r="AD210" s="438"/>
      <c r="AE210" s="438"/>
      <c r="AF210" s="438"/>
      <c r="AG210" s="438"/>
      <c r="AH210" s="438"/>
      <c r="AI210" s="438"/>
      <c r="AJ210" s="438"/>
      <c r="AK210" s="438"/>
      <c r="AL210" s="438"/>
      <c r="AM210" s="438"/>
      <c r="AN210" s="438"/>
      <c r="AO210" s="438"/>
    </row>
    <row r="211" spans="1:41" ht="12">
      <c r="A211" s="415" t="s">
        <v>17</v>
      </c>
      <c r="B211" s="415"/>
      <c r="C211" s="257">
        <v>0</v>
      </c>
      <c r="D211" s="280">
        <v>0</v>
      </c>
      <c r="E211" s="280">
        <v>0</v>
      </c>
      <c r="F211" s="419"/>
      <c r="G211" s="414"/>
      <c r="H211" s="414"/>
      <c r="I211" s="414"/>
      <c r="J211" s="414"/>
      <c r="K211" s="435"/>
      <c r="L211" s="436"/>
      <c r="M211" s="436"/>
      <c r="N211" s="438"/>
      <c r="O211" s="438"/>
      <c r="P211" s="438"/>
      <c r="Q211" s="438"/>
      <c r="R211" s="438"/>
      <c r="S211" s="438"/>
      <c r="T211" s="438"/>
      <c r="U211" s="438"/>
      <c r="V211" s="438"/>
      <c r="W211" s="438"/>
      <c r="X211" s="438"/>
      <c r="Y211" s="438"/>
      <c r="Z211" s="438"/>
      <c r="AA211" s="438"/>
      <c r="AB211" s="438"/>
      <c r="AC211" s="438"/>
      <c r="AD211" s="438"/>
      <c r="AE211" s="438"/>
      <c r="AF211" s="438"/>
      <c r="AG211" s="438"/>
      <c r="AH211" s="438"/>
      <c r="AI211" s="438"/>
      <c r="AJ211" s="438"/>
      <c r="AK211" s="438"/>
      <c r="AL211" s="438"/>
      <c r="AM211" s="438"/>
      <c r="AN211" s="438"/>
      <c r="AO211" s="438"/>
    </row>
    <row r="212" spans="1:41" ht="12">
      <c r="A212" s="415" t="s">
        <v>5</v>
      </c>
      <c r="B212" s="415"/>
      <c r="C212" s="257">
        <v>0</v>
      </c>
      <c r="D212" s="280">
        <v>0</v>
      </c>
      <c r="E212" s="280">
        <v>0</v>
      </c>
      <c r="F212" s="419"/>
      <c r="G212" s="414"/>
      <c r="H212" s="414"/>
      <c r="I212" s="414"/>
      <c r="J212" s="414"/>
      <c r="K212" s="435"/>
      <c r="L212" s="436"/>
      <c r="M212" s="436"/>
      <c r="N212" s="438"/>
      <c r="O212" s="438"/>
      <c r="P212" s="438"/>
      <c r="Q212" s="438"/>
      <c r="R212" s="438"/>
      <c r="S212" s="438"/>
      <c r="T212" s="438"/>
      <c r="U212" s="438"/>
      <c r="V212" s="438"/>
      <c r="W212" s="438"/>
      <c r="X212" s="438"/>
      <c r="Y212" s="438"/>
      <c r="Z212" s="438"/>
      <c r="AA212" s="438"/>
      <c r="AB212" s="438"/>
      <c r="AC212" s="438"/>
      <c r="AD212" s="438"/>
      <c r="AE212" s="438"/>
      <c r="AF212" s="438"/>
      <c r="AG212" s="438"/>
      <c r="AH212" s="438"/>
      <c r="AI212" s="438"/>
      <c r="AJ212" s="438"/>
      <c r="AK212" s="438"/>
      <c r="AL212" s="438"/>
      <c r="AM212" s="438"/>
      <c r="AN212" s="438"/>
      <c r="AO212" s="438"/>
    </row>
    <row r="213" spans="1:41" ht="12">
      <c r="A213" s="345"/>
      <c r="B213" s="345"/>
      <c r="C213" s="345"/>
      <c r="D213" s="345"/>
      <c r="E213" s="345"/>
      <c r="F213" s="419"/>
      <c r="G213" s="414"/>
      <c r="H213" s="414"/>
      <c r="I213" s="414"/>
      <c r="J213" s="414"/>
      <c r="K213" s="290"/>
      <c r="L213" s="293"/>
      <c r="M213" s="291"/>
      <c r="N213" s="292"/>
      <c r="O213" s="292"/>
      <c r="P213" s="292"/>
      <c r="Q213" s="292"/>
      <c r="R213" s="292"/>
      <c r="S213" s="292"/>
      <c r="T213" s="292"/>
      <c r="U213" s="292"/>
      <c r="V213" s="292"/>
      <c r="W213" s="292"/>
      <c r="X213" s="292"/>
      <c r="Y213" s="292"/>
      <c r="Z213" s="292"/>
      <c r="AA213" s="292"/>
      <c r="AB213" s="292"/>
      <c r="AC213" s="292"/>
      <c r="AD213" s="292"/>
      <c r="AE213" s="292"/>
      <c r="AF213" s="292"/>
      <c r="AG213" s="292"/>
      <c r="AH213" s="292"/>
      <c r="AI213" s="292"/>
      <c r="AJ213" s="292"/>
      <c r="AK213" s="292"/>
      <c r="AL213" s="292"/>
      <c r="AM213" s="292"/>
      <c r="AN213" s="292"/>
      <c r="AO213" s="292"/>
    </row>
    <row r="214" spans="1:41" ht="17.25" customHeight="1">
      <c r="A214" s="397" t="s">
        <v>124</v>
      </c>
      <c r="B214" s="397"/>
      <c r="C214" s="397"/>
      <c r="D214" s="397"/>
      <c r="E214" s="397"/>
      <c r="F214" s="279" t="s">
        <v>807</v>
      </c>
      <c r="G214" s="289" t="s">
        <v>194</v>
      </c>
      <c r="H214" s="289" t="s">
        <v>807</v>
      </c>
      <c r="I214" s="289"/>
      <c r="J214" s="289"/>
      <c r="K214" s="290"/>
      <c r="L214" s="293"/>
      <c r="M214" s="291"/>
      <c r="N214" s="292"/>
      <c r="O214" s="292"/>
      <c r="P214" s="292"/>
      <c r="Q214" s="292"/>
      <c r="R214" s="292"/>
      <c r="S214" s="292"/>
      <c r="T214" s="292"/>
      <c r="U214" s="292"/>
      <c r="V214" s="292"/>
      <c r="W214" s="292"/>
      <c r="X214" s="292"/>
      <c r="Y214" s="292"/>
      <c r="Z214" s="292"/>
      <c r="AA214" s="292"/>
      <c r="AB214" s="292"/>
      <c r="AC214" s="292"/>
      <c r="AD214" s="292"/>
      <c r="AE214" s="292"/>
      <c r="AF214" s="292"/>
      <c r="AG214" s="292"/>
      <c r="AH214" s="292"/>
      <c r="AI214" s="292"/>
      <c r="AJ214" s="292"/>
      <c r="AK214" s="292"/>
      <c r="AL214" s="292"/>
      <c r="AM214" s="292"/>
      <c r="AN214" s="292"/>
      <c r="AO214" s="292"/>
    </row>
    <row r="215" spans="1:41" ht="12" customHeight="1">
      <c r="A215" s="342" t="s">
        <v>819</v>
      </c>
      <c r="B215" s="344"/>
      <c r="C215" s="257">
        <v>170</v>
      </c>
      <c r="D215" s="280">
        <v>170</v>
      </c>
      <c r="E215" s="280">
        <v>170</v>
      </c>
      <c r="F215" s="279"/>
      <c r="G215" s="289"/>
      <c r="H215" s="289"/>
      <c r="I215" s="289"/>
      <c r="J215" s="289"/>
      <c r="K215" s="290"/>
      <c r="L215" s="293"/>
      <c r="M215" s="291"/>
      <c r="N215" s="292"/>
      <c r="O215" s="292"/>
      <c r="P215" s="292"/>
      <c r="Q215" s="292"/>
      <c r="R215" s="292"/>
      <c r="S215" s="292"/>
      <c r="T215" s="292"/>
      <c r="U215" s="292"/>
      <c r="V215" s="292"/>
      <c r="W215" s="292"/>
      <c r="X215" s="292"/>
      <c r="Y215" s="292"/>
      <c r="Z215" s="292"/>
      <c r="AA215" s="292"/>
      <c r="AB215" s="292"/>
      <c r="AC215" s="292"/>
      <c r="AD215" s="292"/>
      <c r="AE215" s="292"/>
      <c r="AF215" s="292"/>
      <c r="AG215" s="292"/>
      <c r="AH215" s="292"/>
      <c r="AI215" s="292"/>
      <c r="AJ215" s="292"/>
      <c r="AK215" s="292"/>
      <c r="AL215" s="292"/>
      <c r="AM215" s="292"/>
      <c r="AN215" s="292"/>
      <c r="AO215" s="292"/>
    </row>
    <row r="216" spans="1:41" ht="43.5" customHeight="1">
      <c r="A216" s="257" t="s">
        <v>214</v>
      </c>
      <c r="B216" s="398" t="s">
        <v>215</v>
      </c>
      <c r="C216" s="398"/>
      <c r="D216" s="398"/>
      <c r="E216" s="398"/>
      <c r="F216" s="419" t="s">
        <v>183</v>
      </c>
      <c r="G216" s="414" t="s">
        <v>129</v>
      </c>
      <c r="H216" s="414" t="s">
        <v>826</v>
      </c>
      <c r="I216" s="414"/>
      <c r="J216" s="414" t="s">
        <v>824</v>
      </c>
      <c r="K216" s="435"/>
      <c r="L216" s="436"/>
      <c r="M216" s="436"/>
      <c r="N216" s="438"/>
      <c r="O216" s="438"/>
      <c r="P216" s="438"/>
      <c r="Q216" s="438"/>
      <c r="R216" s="438"/>
      <c r="S216" s="438"/>
      <c r="T216" s="438"/>
      <c r="U216" s="438"/>
      <c r="V216" s="438"/>
      <c r="W216" s="438"/>
      <c r="X216" s="438"/>
      <c r="Y216" s="438"/>
      <c r="Z216" s="438"/>
      <c r="AA216" s="438"/>
      <c r="AB216" s="438"/>
      <c r="AC216" s="438"/>
      <c r="AD216" s="438"/>
      <c r="AE216" s="438"/>
      <c r="AF216" s="438"/>
      <c r="AG216" s="438"/>
      <c r="AH216" s="438"/>
      <c r="AI216" s="438"/>
      <c r="AJ216" s="438"/>
      <c r="AK216" s="438"/>
      <c r="AL216" s="438"/>
      <c r="AM216" s="438"/>
      <c r="AN216" s="438"/>
      <c r="AO216" s="438"/>
    </row>
    <row r="217" spans="1:41" ht="12">
      <c r="A217" s="415" t="s">
        <v>50</v>
      </c>
      <c r="B217" s="415"/>
      <c r="C217" s="257">
        <f>SUM(C218:C222)</f>
        <v>850.025</v>
      </c>
      <c r="D217" s="280">
        <f>SUM(D218:D222)</f>
        <v>850.025</v>
      </c>
      <c r="E217" s="280">
        <f>SUM(E218:E222)</f>
        <v>850.025</v>
      </c>
      <c r="F217" s="419"/>
      <c r="G217" s="414"/>
      <c r="H217" s="414"/>
      <c r="I217" s="414"/>
      <c r="J217" s="414"/>
      <c r="K217" s="435"/>
      <c r="L217" s="436"/>
      <c r="M217" s="436"/>
      <c r="N217" s="438"/>
      <c r="O217" s="438"/>
      <c r="P217" s="438"/>
      <c r="Q217" s="438"/>
      <c r="R217" s="438"/>
      <c r="S217" s="438"/>
      <c r="T217" s="438"/>
      <c r="U217" s="438"/>
      <c r="V217" s="438"/>
      <c r="W217" s="438"/>
      <c r="X217" s="438"/>
      <c r="Y217" s="438"/>
      <c r="Z217" s="438"/>
      <c r="AA217" s="438"/>
      <c r="AB217" s="438"/>
      <c r="AC217" s="438"/>
      <c r="AD217" s="438"/>
      <c r="AE217" s="438"/>
      <c r="AF217" s="438"/>
      <c r="AG217" s="438"/>
      <c r="AH217" s="438"/>
      <c r="AI217" s="438"/>
      <c r="AJ217" s="438"/>
      <c r="AK217" s="438"/>
      <c r="AL217" s="438"/>
      <c r="AM217" s="438"/>
      <c r="AN217" s="438"/>
      <c r="AO217" s="438"/>
    </row>
    <row r="218" spans="1:41" ht="12">
      <c r="A218" s="415" t="s">
        <v>7</v>
      </c>
      <c r="B218" s="415"/>
      <c r="C218" s="257">
        <v>0</v>
      </c>
      <c r="D218" s="280">
        <v>0</v>
      </c>
      <c r="E218" s="280">
        <v>0</v>
      </c>
      <c r="F218" s="419"/>
      <c r="G218" s="414"/>
      <c r="H218" s="414"/>
      <c r="I218" s="414"/>
      <c r="J218" s="414"/>
      <c r="K218" s="435"/>
      <c r="L218" s="436"/>
      <c r="M218" s="436"/>
      <c r="N218" s="438"/>
      <c r="O218" s="438"/>
      <c r="P218" s="438"/>
      <c r="Q218" s="438"/>
      <c r="R218" s="438"/>
      <c r="S218" s="438"/>
      <c r="T218" s="438"/>
      <c r="U218" s="438"/>
      <c r="V218" s="438"/>
      <c r="W218" s="438"/>
      <c r="X218" s="438"/>
      <c r="Y218" s="438"/>
      <c r="Z218" s="438"/>
      <c r="AA218" s="438"/>
      <c r="AB218" s="438"/>
      <c r="AC218" s="438"/>
      <c r="AD218" s="438"/>
      <c r="AE218" s="438"/>
      <c r="AF218" s="438"/>
      <c r="AG218" s="438"/>
      <c r="AH218" s="438"/>
      <c r="AI218" s="438"/>
      <c r="AJ218" s="438"/>
      <c r="AK218" s="438"/>
      <c r="AL218" s="438"/>
      <c r="AM218" s="438"/>
      <c r="AN218" s="438"/>
      <c r="AO218" s="438"/>
    </row>
    <row r="219" spans="1:41" ht="12">
      <c r="A219" s="415" t="s">
        <v>15</v>
      </c>
      <c r="B219" s="415"/>
      <c r="C219" s="257">
        <v>850.025</v>
      </c>
      <c r="D219" s="280">
        <f>551.525+298.5</f>
        <v>850.025</v>
      </c>
      <c r="E219" s="280">
        <f>551.525+298.5</f>
        <v>850.025</v>
      </c>
      <c r="F219" s="419"/>
      <c r="G219" s="414"/>
      <c r="H219" s="414"/>
      <c r="I219" s="414"/>
      <c r="J219" s="414"/>
      <c r="K219" s="435"/>
      <c r="L219" s="436"/>
      <c r="M219" s="436"/>
      <c r="N219" s="438"/>
      <c r="O219" s="438"/>
      <c r="P219" s="438"/>
      <c r="Q219" s="438"/>
      <c r="R219" s="438"/>
      <c r="S219" s="438"/>
      <c r="T219" s="438"/>
      <c r="U219" s="438"/>
      <c r="V219" s="438"/>
      <c r="W219" s="438"/>
      <c r="X219" s="438"/>
      <c r="Y219" s="438"/>
      <c r="Z219" s="438"/>
      <c r="AA219" s="438"/>
      <c r="AB219" s="438"/>
      <c r="AC219" s="438"/>
      <c r="AD219" s="438"/>
      <c r="AE219" s="438"/>
      <c r="AF219" s="438"/>
      <c r="AG219" s="438"/>
      <c r="AH219" s="438"/>
      <c r="AI219" s="438"/>
      <c r="AJ219" s="438"/>
      <c r="AK219" s="438"/>
      <c r="AL219" s="438"/>
      <c r="AM219" s="438"/>
      <c r="AN219" s="438"/>
      <c r="AO219" s="438"/>
    </row>
    <row r="220" spans="1:41" ht="12">
      <c r="A220" s="415" t="s">
        <v>16</v>
      </c>
      <c r="B220" s="415"/>
      <c r="C220" s="257">
        <v>0</v>
      </c>
      <c r="D220" s="280">
        <v>0</v>
      </c>
      <c r="E220" s="280">
        <v>0</v>
      </c>
      <c r="F220" s="419"/>
      <c r="G220" s="414"/>
      <c r="H220" s="414"/>
      <c r="I220" s="414"/>
      <c r="J220" s="414"/>
      <c r="K220" s="435"/>
      <c r="L220" s="436"/>
      <c r="M220" s="436"/>
      <c r="N220" s="438"/>
      <c r="O220" s="438"/>
      <c r="P220" s="438"/>
      <c r="Q220" s="438"/>
      <c r="R220" s="438"/>
      <c r="S220" s="438"/>
      <c r="T220" s="438"/>
      <c r="U220" s="438"/>
      <c r="V220" s="438"/>
      <c r="W220" s="438"/>
      <c r="X220" s="438"/>
      <c r="Y220" s="438"/>
      <c r="Z220" s="438"/>
      <c r="AA220" s="438"/>
      <c r="AB220" s="438"/>
      <c r="AC220" s="438"/>
      <c r="AD220" s="438"/>
      <c r="AE220" s="438"/>
      <c r="AF220" s="438"/>
      <c r="AG220" s="438"/>
      <c r="AH220" s="438"/>
      <c r="AI220" s="438"/>
      <c r="AJ220" s="438"/>
      <c r="AK220" s="438"/>
      <c r="AL220" s="438"/>
      <c r="AM220" s="438"/>
      <c r="AN220" s="438"/>
      <c r="AO220" s="438"/>
    </row>
    <row r="221" spans="1:41" ht="12">
      <c r="A221" s="415" t="s">
        <v>17</v>
      </c>
      <c r="B221" s="415"/>
      <c r="C221" s="257">
        <v>0</v>
      </c>
      <c r="D221" s="280">
        <v>0</v>
      </c>
      <c r="E221" s="280">
        <v>0</v>
      </c>
      <c r="F221" s="419"/>
      <c r="G221" s="414"/>
      <c r="H221" s="414"/>
      <c r="I221" s="414"/>
      <c r="J221" s="414"/>
      <c r="K221" s="435"/>
      <c r="L221" s="436"/>
      <c r="M221" s="436"/>
      <c r="N221" s="438"/>
      <c r="O221" s="438"/>
      <c r="P221" s="438"/>
      <c r="Q221" s="438"/>
      <c r="R221" s="438"/>
      <c r="S221" s="438"/>
      <c r="T221" s="438"/>
      <c r="U221" s="438"/>
      <c r="V221" s="438"/>
      <c r="W221" s="438"/>
      <c r="X221" s="438"/>
      <c r="Y221" s="438"/>
      <c r="Z221" s="438"/>
      <c r="AA221" s="438"/>
      <c r="AB221" s="438"/>
      <c r="AC221" s="438"/>
      <c r="AD221" s="438"/>
      <c r="AE221" s="438"/>
      <c r="AF221" s="438"/>
      <c r="AG221" s="438"/>
      <c r="AH221" s="438"/>
      <c r="AI221" s="438"/>
      <c r="AJ221" s="438"/>
      <c r="AK221" s="438"/>
      <c r="AL221" s="438"/>
      <c r="AM221" s="438"/>
      <c r="AN221" s="438"/>
      <c r="AO221" s="438"/>
    </row>
    <row r="222" spans="1:41" ht="12">
      <c r="A222" s="415" t="s">
        <v>5</v>
      </c>
      <c r="B222" s="415"/>
      <c r="C222" s="257">
        <v>0</v>
      </c>
      <c r="D222" s="280">
        <v>0</v>
      </c>
      <c r="E222" s="280">
        <v>0</v>
      </c>
      <c r="F222" s="419"/>
      <c r="G222" s="414"/>
      <c r="H222" s="414"/>
      <c r="I222" s="414"/>
      <c r="J222" s="414"/>
      <c r="K222" s="435"/>
      <c r="L222" s="436"/>
      <c r="M222" s="436"/>
      <c r="N222" s="438"/>
      <c r="O222" s="438"/>
      <c r="P222" s="438"/>
      <c r="Q222" s="438"/>
      <c r="R222" s="438"/>
      <c r="S222" s="438"/>
      <c r="T222" s="438"/>
      <c r="U222" s="438"/>
      <c r="V222" s="438"/>
      <c r="W222" s="438"/>
      <c r="X222" s="438"/>
      <c r="Y222" s="438"/>
      <c r="Z222" s="438"/>
      <c r="AA222" s="438"/>
      <c r="AB222" s="438"/>
      <c r="AC222" s="438"/>
      <c r="AD222" s="438"/>
      <c r="AE222" s="438"/>
      <c r="AF222" s="438"/>
      <c r="AG222" s="438"/>
      <c r="AH222" s="438"/>
      <c r="AI222" s="438"/>
      <c r="AJ222" s="438"/>
      <c r="AK222" s="438"/>
      <c r="AL222" s="438"/>
      <c r="AM222" s="438"/>
      <c r="AN222" s="438"/>
      <c r="AO222" s="438"/>
    </row>
    <row r="223" spans="1:41" ht="12" customHeight="1">
      <c r="A223" s="342" t="s">
        <v>820</v>
      </c>
      <c r="B223" s="344"/>
      <c r="C223" s="257">
        <v>850.025</v>
      </c>
      <c r="D223" s="280">
        <f>551.525+298.5</f>
        <v>850.025</v>
      </c>
      <c r="E223" s="280">
        <f>551.525+298.5</f>
        <v>850.025</v>
      </c>
      <c r="F223" s="279"/>
      <c r="G223" s="289"/>
      <c r="H223" s="289"/>
      <c r="I223" s="289"/>
      <c r="J223" s="289"/>
      <c r="K223" s="290"/>
      <c r="L223" s="293"/>
      <c r="M223" s="291"/>
      <c r="N223" s="292"/>
      <c r="O223" s="292"/>
      <c r="P223" s="292"/>
      <c r="Q223" s="292"/>
      <c r="R223" s="292"/>
      <c r="S223" s="292"/>
      <c r="T223" s="292"/>
      <c r="U223" s="292"/>
      <c r="V223" s="292"/>
      <c r="W223" s="292"/>
      <c r="X223" s="292"/>
      <c r="Y223" s="292"/>
      <c r="Z223" s="292"/>
      <c r="AA223" s="292"/>
      <c r="AB223" s="292"/>
      <c r="AC223" s="292"/>
      <c r="AD223" s="292"/>
      <c r="AE223" s="292"/>
      <c r="AF223" s="292"/>
      <c r="AG223" s="292"/>
      <c r="AH223" s="292"/>
      <c r="AI223" s="292"/>
      <c r="AJ223" s="292"/>
      <c r="AK223" s="292"/>
      <c r="AL223" s="292"/>
      <c r="AM223" s="292"/>
      <c r="AN223" s="292"/>
      <c r="AO223" s="292"/>
    </row>
    <row r="224" spans="1:41" ht="42" customHeight="1">
      <c r="A224" s="257" t="s">
        <v>216</v>
      </c>
      <c r="B224" s="398" t="s">
        <v>825</v>
      </c>
      <c r="C224" s="398"/>
      <c r="D224" s="398"/>
      <c r="E224" s="398"/>
      <c r="F224" s="419" t="s">
        <v>217</v>
      </c>
      <c r="G224" s="414" t="s">
        <v>827</v>
      </c>
      <c r="H224" s="414" t="s">
        <v>213</v>
      </c>
      <c r="I224" s="414"/>
      <c r="J224" s="414" t="s">
        <v>828</v>
      </c>
      <c r="K224" s="435"/>
      <c r="L224" s="436"/>
      <c r="M224" s="436"/>
      <c r="N224" s="438"/>
      <c r="O224" s="438"/>
      <c r="P224" s="438"/>
      <c r="Q224" s="438"/>
      <c r="R224" s="438"/>
      <c r="S224" s="438"/>
      <c r="T224" s="438"/>
      <c r="U224" s="438"/>
      <c r="V224" s="438"/>
      <c r="W224" s="438"/>
      <c r="X224" s="438"/>
      <c r="Y224" s="438"/>
      <c r="Z224" s="438"/>
      <c r="AA224" s="438"/>
      <c r="AB224" s="438"/>
      <c r="AC224" s="438"/>
      <c r="AD224" s="438"/>
      <c r="AE224" s="438"/>
      <c r="AF224" s="438"/>
      <c r="AG224" s="438"/>
      <c r="AH224" s="438"/>
      <c r="AI224" s="438"/>
      <c r="AJ224" s="438"/>
      <c r="AK224" s="438"/>
      <c r="AL224" s="438"/>
      <c r="AM224" s="438"/>
      <c r="AN224" s="438"/>
      <c r="AO224" s="438"/>
    </row>
    <row r="225" spans="1:41" ht="12">
      <c r="A225" s="415" t="s">
        <v>50</v>
      </c>
      <c r="B225" s="415"/>
      <c r="C225" s="257">
        <f>SUM(C226,C227,C228,C229,C230)</f>
        <v>100.86</v>
      </c>
      <c r="D225" s="280">
        <f>SUM(D226:D230)</f>
        <v>100.86</v>
      </c>
      <c r="E225" s="280">
        <f>SUM(E226:E230)</f>
        <v>100.86</v>
      </c>
      <c r="F225" s="419"/>
      <c r="G225" s="414"/>
      <c r="H225" s="414"/>
      <c r="I225" s="414"/>
      <c r="J225" s="414"/>
      <c r="K225" s="435"/>
      <c r="L225" s="436"/>
      <c r="M225" s="436"/>
      <c r="N225" s="438"/>
      <c r="O225" s="438"/>
      <c r="P225" s="438"/>
      <c r="Q225" s="438"/>
      <c r="R225" s="438"/>
      <c r="S225" s="438"/>
      <c r="T225" s="438"/>
      <c r="U225" s="438"/>
      <c r="V225" s="438"/>
      <c r="W225" s="438"/>
      <c r="X225" s="438"/>
      <c r="Y225" s="438"/>
      <c r="Z225" s="438"/>
      <c r="AA225" s="438"/>
      <c r="AB225" s="438"/>
      <c r="AC225" s="438"/>
      <c r="AD225" s="438"/>
      <c r="AE225" s="438"/>
      <c r="AF225" s="438"/>
      <c r="AG225" s="438"/>
      <c r="AH225" s="438"/>
      <c r="AI225" s="438"/>
      <c r="AJ225" s="438"/>
      <c r="AK225" s="438"/>
      <c r="AL225" s="438"/>
      <c r="AM225" s="438"/>
      <c r="AN225" s="438"/>
      <c r="AO225" s="438"/>
    </row>
    <row r="226" spans="1:41" ht="12">
      <c r="A226" s="415" t="s">
        <v>7</v>
      </c>
      <c r="B226" s="415"/>
      <c r="C226" s="294">
        <v>100.86</v>
      </c>
      <c r="D226" s="280">
        <v>100.86</v>
      </c>
      <c r="E226" s="280">
        <v>100.86</v>
      </c>
      <c r="F226" s="419"/>
      <c r="G226" s="414"/>
      <c r="H226" s="414"/>
      <c r="I226" s="414"/>
      <c r="J226" s="414"/>
      <c r="K226" s="435"/>
      <c r="L226" s="436"/>
      <c r="M226" s="436"/>
      <c r="N226" s="438"/>
      <c r="O226" s="438"/>
      <c r="P226" s="438"/>
      <c r="Q226" s="438"/>
      <c r="R226" s="438"/>
      <c r="S226" s="438"/>
      <c r="T226" s="438"/>
      <c r="U226" s="438"/>
      <c r="V226" s="438"/>
      <c r="W226" s="438"/>
      <c r="X226" s="438"/>
      <c r="Y226" s="438"/>
      <c r="Z226" s="438"/>
      <c r="AA226" s="438"/>
      <c r="AB226" s="438"/>
      <c r="AC226" s="438"/>
      <c r="AD226" s="438"/>
      <c r="AE226" s="438"/>
      <c r="AF226" s="438"/>
      <c r="AG226" s="438"/>
      <c r="AH226" s="438"/>
      <c r="AI226" s="438"/>
      <c r="AJ226" s="438"/>
      <c r="AK226" s="438"/>
      <c r="AL226" s="438"/>
      <c r="AM226" s="438"/>
      <c r="AN226" s="438"/>
      <c r="AO226" s="438"/>
    </row>
    <row r="227" spans="1:41" ht="12">
      <c r="A227" s="415" t="s">
        <v>15</v>
      </c>
      <c r="B227" s="415"/>
      <c r="C227" s="257">
        <v>0</v>
      </c>
      <c r="D227" s="280">
        <v>0</v>
      </c>
      <c r="E227" s="280">
        <v>0</v>
      </c>
      <c r="F227" s="419"/>
      <c r="G227" s="414"/>
      <c r="H227" s="414"/>
      <c r="I227" s="414"/>
      <c r="J227" s="414"/>
      <c r="K227" s="435"/>
      <c r="L227" s="436"/>
      <c r="M227" s="436"/>
      <c r="N227" s="438"/>
      <c r="O227" s="438"/>
      <c r="P227" s="438"/>
      <c r="Q227" s="438"/>
      <c r="R227" s="438"/>
      <c r="S227" s="438"/>
      <c r="T227" s="438"/>
      <c r="U227" s="438"/>
      <c r="V227" s="438"/>
      <c r="W227" s="438"/>
      <c r="X227" s="438"/>
      <c r="Y227" s="438"/>
      <c r="Z227" s="438"/>
      <c r="AA227" s="438"/>
      <c r="AB227" s="438"/>
      <c r="AC227" s="438"/>
      <c r="AD227" s="438"/>
      <c r="AE227" s="438"/>
      <c r="AF227" s="438"/>
      <c r="AG227" s="438"/>
      <c r="AH227" s="438"/>
      <c r="AI227" s="438"/>
      <c r="AJ227" s="438"/>
      <c r="AK227" s="438"/>
      <c r="AL227" s="438"/>
      <c r="AM227" s="438"/>
      <c r="AN227" s="438"/>
      <c r="AO227" s="438"/>
    </row>
    <row r="228" spans="1:41" ht="12">
      <c r="A228" s="415" t="s">
        <v>16</v>
      </c>
      <c r="B228" s="415"/>
      <c r="C228" s="257">
        <v>0</v>
      </c>
      <c r="D228" s="280">
        <v>0</v>
      </c>
      <c r="E228" s="280">
        <v>0</v>
      </c>
      <c r="F228" s="419"/>
      <c r="G228" s="414"/>
      <c r="H228" s="414"/>
      <c r="I228" s="414"/>
      <c r="J228" s="414"/>
      <c r="K228" s="435"/>
      <c r="L228" s="436"/>
      <c r="M228" s="436"/>
      <c r="N228" s="438"/>
      <c r="O228" s="438"/>
      <c r="P228" s="438"/>
      <c r="Q228" s="438"/>
      <c r="R228" s="438"/>
      <c r="S228" s="438"/>
      <c r="T228" s="438"/>
      <c r="U228" s="438"/>
      <c r="V228" s="438"/>
      <c r="W228" s="438"/>
      <c r="X228" s="438"/>
      <c r="Y228" s="438"/>
      <c r="Z228" s="438"/>
      <c r="AA228" s="438"/>
      <c r="AB228" s="438"/>
      <c r="AC228" s="438"/>
      <c r="AD228" s="438"/>
      <c r="AE228" s="438"/>
      <c r="AF228" s="438"/>
      <c r="AG228" s="438"/>
      <c r="AH228" s="438"/>
      <c r="AI228" s="438"/>
      <c r="AJ228" s="438"/>
      <c r="AK228" s="438"/>
      <c r="AL228" s="438"/>
      <c r="AM228" s="438"/>
      <c r="AN228" s="438"/>
      <c r="AO228" s="438"/>
    </row>
    <row r="229" spans="1:41" ht="12">
      <c r="A229" s="415" t="s">
        <v>17</v>
      </c>
      <c r="B229" s="415"/>
      <c r="C229" s="257">
        <v>0</v>
      </c>
      <c r="D229" s="280">
        <v>0</v>
      </c>
      <c r="E229" s="280">
        <v>0</v>
      </c>
      <c r="F229" s="419"/>
      <c r="G229" s="414"/>
      <c r="H229" s="414"/>
      <c r="I229" s="414"/>
      <c r="J229" s="414"/>
      <c r="K229" s="435"/>
      <c r="L229" s="436"/>
      <c r="M229" s="436"/>
      <c r="N229" s="438"/>
      <c r="O229" s="438"/>
      <c r="P229" s="438"/>
      <c r="Q229" s="438"/>
      <c r="R229" s="438"/>
      <c r="S229" s="438"/>
      <c r="T229" s="438"/>
      <c r="U229" s="438"/>
      <c r="V229" s="438"/>
      <c r="W229" s="438"/>
      <c r="X229" s="438"/>
      <c r="Y229" s="438"/>
      <c r="Z229" s="438"/>
      <c r="AA229" s="438"/>
      <c r="AB229" s="438"/>
      <c r="AC229" s="438"/>
      <c r="AD229" s="438"/>
      <c r="AE229" s="438"/>
      <c r="AF229" s="438"/>
      <c r="AG229" s="438"/>
      <c r="AH229" s="438"/>
      <c r="AI229" s="438"/>
      <c r="AJ229" s="438"/>
      <c r="AK229" s="438"/>
      <c r="AL229" s="438"/>
      <c r="AM229" s="438"/>
      <c r="AN229" s="438"/>
      <c r="AO229" s="438"/>
    </row>
    <row r="230" spans="1:41" ht="12">
      <c r="A230" s="415" t="s">
        <v>5</v>
      </c>
      <c r="B230" s="415"/>
      <c r="C230" s="257">
        <v>0</v>
      </c>
      <c r="D230" s="280">
        <v>0</v>
      </c>
      <c r="E230" s="280">
        <v>0</v>
      </c>
      <c r="F230" s="419"/>
      <c r="G230" s="414"/>
      <c r="H230" s="414"/>
      <c r="I230" s="414"/>
      <c r="J230" s="414"/>
      <c r="K230" s="435"/>
      <c r="L230" s="436"/>
      <c r="M230" s="436"/>
      <c r="N230" s="438"/>
      <c r="O230" s="438"/>
      <c r="P230" s="438"/>
      <c r="Q230" s="438"/>
      <c r="R230" s="438"/>
      <c r="S230" s="438"/>
      <c r="T230" s="438"/>
      <c r="U230" s="438"/>
      <c r="V230" s="438"/>
      <c r="W230" s="438"/>
      <c r="X230" s="438"/>
      <c r="Y230" s="438"/>
      <c r="Z230" s="438"/>
      <c r="AA230" s="438"/>
      <c r="AB230" s="438"/>
      <c r="AC230" s="438"/>
      <c r="AD230" s="438"/>
      <c r="AE230" s="438"/>
      <c r="AF230" s="438"/>
      <c r="AG230" s="438"/>
      <c r="AH230" s="438"/>
      <c r="AI230" s="438"/>
      <c r="AJ230" s="438"/>
      <c r="AK230" s="438"/>
      <c r="AL230" s="438"/>
      <c r="AM230" s="438"/>
      <c r="AN230" s="438"/>
      <c r="AO230" s="438"/>
    </row>
    <row r="231" spans="1:41" ht="12" customHeight="1">
      <c r="A231" s="342" t="s">
        <v>821</v>
      </c>
      <c r="B231" s="344"/>
      <c r="C231" s="294">
        <v>100.86</v>
      </c>
      <c r="D231" s="280">
        <v>100.86</v>
      </c>
      <c r="E231" s="280">
        <v>100.86</v>
      </c>
      <c r="F231" s="279"/>
      <c r="G231" s="289"/>
      <c r="H231" s="289"/>
      <c r="I231" s="289"/>
      <c r="J231" s="289"/>
      <c r="K231" s="290"/>
      <c r="L231" s="293"/>
      <c r="M231" s="291"/>
      <c r="N231" s="292"/>
      <c r="O231" s="292"/>
      <c r="P231" s="292"/>
      <c r="Q231" s="292"/>
      <c r="R231" s="292"/>
      <c r="S231" s="292"/>
      <c r="T231" s="292"/>
      <c r="U231" s="292"/>
      <c r="V231" s="292"/>
      <c r="W231" s="292"/>
      <c r="X231" s="292"/>
      <c r="Y231" s="292"/>
      <c r="Z231" s="292"/>
      <c r="AA231" s="292"/>
      <c r="AB231" s="292"/>
      <c r="AC231" s="292"/>
      <c r="AD231" s="292"/>
      <c r="AE231" s="292"/>
      <c r="AF231" s="292"/>
      <c r="AG231" s="292"/>
      <c r="AH231" s="292"/>
      <c r="AI231" s="292"/>
      <c r="AJ231" s="292"/>
      <c r="AK231" s="292"/>
      <c r="AL231" s="292"/>
      <c r="AM231" s="292"/>
      <c r="AN231" s="292"/>
      <c r="AO231" s="292"/>
    </row>
    <row r="232" spans="1:41" ht="42" customHeight="1">
      <c r="A232" s="257" t="s">
        <v>218</v>
      </c>
      <c r="B232" s="398" t="s">
        <v>219</v>
      </c>
      <c r="C232" s="398"/>
      <c r="D232" s="398"/>
      <c r="E232" s="398"/>
      <c r="F232" s="419" t="s">
        <v>220</v>
      </c>
      <c r="G232" s="414" t="s">
        <v>826</v>
      </c>
      <c r="H232" s="414" t="s">
        <v>137</v>
      </c>
      <c r="I232" s="446"/>
      <c r="J232" s="414" t="s">
        <v>829</v>
      </c>
      <c r="K232" s="290"/>
      <c r="L232" s="447"/>
      <c r="M232" s="436"/>
      <c r="N232" s="438"/>
      <c r="O232" s="438"/>
      <c r="P232" s="438"/>
      <c r="Q232" s="438"/>
      <c r="R232" s="438"/>
      <c r="S232" s="438"/>
      <c r="T232" s="438"/>
      <c r="U232" s="438"/>
      <c r="V232" s="438"/>
      <c r="W232" s="438"/>
      <c r="X232" s="438"/>
      <c r="Y232" s="438"/>
      <c r="Z232" s="438"/>
      <c r="AA232" s="438"/>
      <c r="AB232" s="438"/>
      <c r="AC232" s="438"/>
      <c r="AD232" s="438"/>
      <c r="AE232" s="438"/>
      <c r="AF232" s="438"/>
      <c r="AG232" s="438"/>
      <c r="AH232" s="438"/>
      <c r="AI232" s="438"/>
      <c r="AJ232" s="438"/>
      <c r="AK232" s="438"/>
      <c r="AL232" s="438"/>
      <c r="AM232" s="438"/>
      <c r="AN232" s="438"/>
      <c r="AO232" s="438"/>
    </row>
    <row r="233" spans="1:41" ht="12">
      <c r="A233" s="415" t="s">
        <v>50</v>
      </c>
      <c r="B233" s="415"/>
      <c r="C233" s="257">
        <f>SUM(C234,C235,C236,C237,C238)</f>
        <v>170</v>
      </c>
      <c r="D233" s="280">
        <f>SUM(D234:D238)</f>
        <v>109</v>
      </c>
      <c r="E233" s="280">
        <f>SUM(E234:E238)</f>
        <v>109</v>
      </c>
      <c r="F233" s="419"/>
      <c r="G233" s="414"/>
      <c r="H233" s="414"/>
      <c r="I233" s="446"/>
      <c r="J233" s="414"/>
      <c r="K233" s="272"/>
      <c r="L233" s="448"/>
      <c r="M233" s="436"/>
      <c r="N233" s="438"/>
      <c r="O233" s="438"/>
      <c r="P233" s="438"/>
      <c r="Q233" s="438"/>
      <c r="R233" s="438"/>
      <c r="S233" s="438"/>
      <c r="T233" s="438"/>
      <c r="U233" s="438"/>
      <c r="V233" s="438"/>
      <c r="W233" s="438"/>
      <c r="X233" s="438"/>
      <c r="Y233" s="438"/>
      <c r="Z233" s="438"/>
      <c r="AA233" s="438"/>
      <c r="AB233" s="438"/>
      <c r="AC233" s="438"/>
      <c r="AD233" s="438"/>
      <c r="AE233" s="438"/>
      <c r="AF233" s="438"/>
      <c r="AG233" s="438"/>
      <c r="AH233" s="438"/>
      <c r="AI233" s="438"/>
      <c r="AJ233" s="438"/>
      <c r="AK233" s="438"/>
      <c r="AL233" s="438"/>
      <c r="AM233" s="438"/>
      <c r="AN233" s="438"/>
      <c r="AO233" s="438"/>
    </row>
    <row r="234" spans="1:41" ht="12">
      <c r="A234" s="415" t="s">
        <v>7</v>
      </c>
      <c r="B234" s="415"/>
      <c r="C234" s="257">
        <v>0</v>
      </c>
      <c r="D234" s="280">
        <v>0</v>
      </c>
      <c r="E234" s="280">
        <v>0</v>
      </c>
      <c r="F234" s="419"/>
      <c r="G234" s="414"/>
      <c r="H234" s="414"/>
      <c r="I234" s="446"/>
      <c r="J234" s="414"/>
      <c r="K234" s="272"/>
      <c r="L234" s="448"/>
      <c r="M234" s="436"/>
      <c r="N234" s="438"/>
      <c r="O234" s="438"/>
      <c r="P234" s="438"/>
      <c r="Q234" s="438"/>
      <c r="R234" s="438"/>
      <c r="S234" s="438"/>
      <c r="T234" s="438"/>
      <c r="U234" s="438"/>
      <c r="V234" s="438"/>
      <c r="W234" s="438"/>
      <c r="X234" s="438"/>
      <c r="Y234" s="438"/>
      <c r="Z234" s="438"/>
      <c r="AA234" s="438"/>
      <c r="AB234" s="438"/>
      <c r="AC234" s="438"/>
      <c r="AD234" s="438"/>
      <c r="AE234" s="438"/>
      <c r="AF234" s="438"/>
      <c r="AG234" s="438"/>
      <c r="AH234" s="438"/>
      <c r="AI234" s="438"/>
      <c r="AJ234" s="438"/>
      <c r="AK234" s="438"/>
      <c r="AL234" s="438"/>
      <c r="AM234" s="438"/>
      <c r="AN234" s="438"/>
      <c r="AO234" s="438"/>
    </row>
    <row r="235" spans="1:41" ht="12">
      <c r="A235" s="415" t="s">
        <v>15</v>
      </c>
      <c r="B235" s="415"/>
      <c r="C235" s="257">
        <v>170</v>
      </c>
      <c r="D235" s="280">
        <v>109</v>
      </c>
      <c r="E235" s="280">
        <v>109</v>
      </c>
      <c r="F235" s="419"/>
      <c r="G235" s="414"/>
      <c r="H235" s="414"/>
      <c r="I235" s="446"/>
      <c r="J235" s="414"/>
      <c r="K235" s="272"/>
      <c r="L235" s="448"/>
      <c r="M235" s="436"/>
      <c r="N235" s="438"/>
      <c r="O235" s="438"/>
      <c r="P235" s="438"/>
      <c r="Q235" s="438"/>
      <c r="R235" s="438"/>
      <c r="S235" s="438"/>
      <c r="T235" s="438"/>
      <c r="U235" s="438"/>
      <c r="V235" s="438"/>
      <c r="W235" s="438"/>
      <c r="X235" s="438"/>
      <c r="Y235" s="438"/>
      <c r="Z235" s="438"/>
      <c r="AA235" s="438"/>
      <c r="AB235" s="438"/>
      <c r="AC235" s="438"/>
      <c r="AD235" s="438"/>
      <c r="AE235" s="438"/>
      <c r="AF235" s="438"/>
      <c r="AG235" s="438"/>
      <c r="AH235" s="438"/>
      <c r="AI235" s="438"/>
      <c r="AJ235" s="438"/>
      <c r="AK235" s="438"/>
      <c r="AL235" s="438"/>
      <c r="AM235" s="438"/>
      <c r="AN235" s="438"/>
      <c r="AO235" s="438"/>
    </row>
    <row r="236" spans="1:41" ht="12">
      <c r="A236" s="415" t="s">
        <v>16</v>
      </c>
      <c r="B236" s="415"/>
      <c r="C236" s="257">
        <v>0</v>
      </c>
      <c r="D236" s="280">
        <v>0</v>
      </c>
      <c r="E236" s="280">
        <v>0</v>
      </c>
      <c r="F236" s="419"/>
      <c r="G236" s="414"/>
      <c r="H236" s="414"/>
      <c r="I236" s="446"/>
      <c r="J236" s="414"/>
      <c r="K236" s="272"/>
      <c r="L236" s="448"/>
      <c r="M236" s="436"/>
      <c r="N236" s="438"/>
      <c r="O236" s="438"/>
      <c r="P236" s="438"/>
      <c r="Q236" s="438"/>
      <c r="R236" s="438"/>
      <c r="S236" s="438"/>
      <c r="T236" s="438"/>
      <c r="U236" s="438"/>
      <c r="V236" s="438"/>
      <c r="W236" s="438"/>
      <c r="X236" s="438"/>
      <c r="Y236" s="438"/>
      <c r="Z236" s="438"/>
      <c r="AA236" s="438"/>
      <c r="AB236" s="438"/>
      <c r="AC236" s="438"/>
      <c r="AD236" s="438"/>
      <c r="AE236" s="438"/>
      <c r="AF236" s="438"/>
      <c r="AG236" s="438"/>
      <c r="AH236" s="438"/>
      <c r="AI236" s="438"/>
      <c r="AJ236" s="438"/>
      <c r="AK236" s="438"/>
      <c r="AL236" s="438"/>
      <c r="AM236" s="438"/>
      <c r="AN236" s="438"/>
      <c r="AO236" s="438"/>
    </row>
    <row r="237" spans="1:41" ht="12">
      <c r="A237" s="415" t="s">
        <v>17</v>
      </c>
      <c r="B237" s="415"/>
      <c r="C237" s="257">
        <v>0</v>
      </c>
      <c r="D237" s="280">
        <v>0</v>
      </c>
      <c r="E237" s="280">
        <v>0</v>
      </c>
      <c r="F237" s="419"/>
      <c r="G237" s="414"/>
      <c r="H237" s="414"/>
      <c r="I237" s="446"/>
      <c r="J237" s="414"/>
      <c r="K237" s="272"/>
      <c r="L237" s="448"/>
      <c r="M237" s="436"/>
      <c r="N237" s="438"/>
      <c r="O237" s="438"/>
      <c r="P237" s="438"/>
      <c r="Q237" s="438"/>
      <c r="R237" s="438"/>
      <c r="S237" s="438"/>
      <c r="T237" s="438"/>
      <c r="U237" s="438"/>
      <c r="V237" s="438"/>
      <c r="W237" s="438"/>
      <c r="X237" s="438"/>
      <c r="Y237" s="438"/>
      <c r="Z237" s="438"/>
      <c r="AA237" s="438"/>
      <c r="AB237" s="438"/>
      <c r="AC237" s="438"/>
      <c r="AD237" s="438"/>
      <c r="AE237" s="438"/>
      <c r="AF237" s="438"/>
      <c r="AG237" s="438"/>
      <c r="AH237" s="438"/>
      <c r="AI237" s="438"/>
      <c r="AJ237" s="438"/>
      <c r="AK237" s="438"/>
      <c r="AL237" s="438"/>
      <c r="AM237" s="438"/>
      <c r="AN237" s="438"/>
      <c r="AO237" s="438"/>
    </row>
    <row r="238" spans="1:41" ht="12">
      <c r="A238" s="415" t="s">
        <v>5</v>
      </c>
      <c r="B238" s="415"/>
      <c r="C238" s="257">
        <v>0</v>
      </c>
      <c r="D238" s="280">
        <v>0</v>
      </c>
      <c r="E238" s="280">
        <v>0</v>
      </c>
      <c r="F238" s="419"/>
      <c r="G238" s="414"/>
      <c r="H238" s="414"/>
      <c r="I238" s="446"/>
      <c r="J238" s="414"/>
      <c r="K238" s="272"/>
      <c r="L238" s="448"/>
      <c r="M238" s="436"/>
      <c r="N238" s="438"/>
      <c r="O238" s="438"/>
      <c r="P238" s="438"/>
      <c r="Q238" s="438"/>
      <c r="R238" s="438"/>
      <c r="S238" s="438"/>
      <c r="T238" s="438"/>
      <c r="U238" s="438"/>
      <c r="V238" s="438"/>
      <c r="W238" s="438"/>
      <c r="X238" s="438"/>
      <c r="Y238" s="438"/>
      <c r="Z238" s="438"/>
      <c r="AA238" s="438"/>
      <c r="AB238" s="438"/>
      <c r="AC238" s="438"/>
      <c r="AD238" s="438"/>
      <c r="AE238" s="438"/>
      <c r="AF238" s="438"/>
      <c r="AG238" s="438"/>
      <c r="AH238" s="438"/>
      <c r="AI238" s="438"/>
      <c r="AJ238" s="438"/>
      <c r="AK238" s="438"/>
      <c r="AL238" s="438"/>
      <c r="AM238" s="438"/>
      <c r="AN238" s="438"/>
      <c r="AO238" s="438"/>
    </row>
    <row r="239" spans="1:41" ht="6" customHeight="1">
      <c r="A239" s="345"/>
      <c r="B239" s="345"/>
      <c r="C239" s="345"/>
      <c r="D239" s="345"/>
      <c r="E239" s="345"/>
      <c r="F239" s="419"/>
      <c r="G239" s="414"/>
      <c r="H239" s="414"/>
      <c r="I239" s="446"/>
      <c r="J239" s="414"/>
      <c r="K239" s="290"/>
      <c r="L239" s="293"/>
      <c r="M239" s="291"/>
      <c r="N239" s="292"/>
      <c r="O239" s="292"/>
      <c r="P239" s="292"/>
      <c r="Q239" s="292"/>
      <c r="R239" s="292"/>
      <c r="S239" s="292"/>
      <c r="T239" s="292"/>
      <c r="U239" s="292"/>
      <c r="V239" s="292"/>
      <c r="W239" s="292"/>
      <c r="X239" s="292"/>
      <c r="Y239" s="292"/>
      <c r="Z239" s="292"/>
      <c r="AA239" s="292"/>
      <c r="AB239" s="292"/>
      <c r="AC239" s="292"/>
      <c r="AD239" s="292"/>
      <c r="AE239" s="292"/>
      <c r="AF239" s="292"/>
      <c r="AG239" s="292"/>
      <c r="AH239" s="292"/>
      <c r="AI239" s="292"/>
      <c r="AJ239" s="292"/>
      <c r="AK239" s="292"/>
      <c r="AL239" s="292"/>
      <c r="AM239" s="292"/>
      <c r="AN239" s="292"/>
      <c r="AO239" s="292"/>
    </row>
    <row r="240" spans="1:41" ht="12" customHeight="1">
      <c r="A240" s="397" t="s">
        <v>830</v>
      </c>
      <c r="B240" s="397"/>
      <c r="C240" s="397"/>
      <c r="D240" s="397"/>
      <c r="E240" s="397"/>
      <c r="F240" s="279" t="s">
        <v>807</v>
      </c>
      <c r="G240" s="289" t="s">
        <v>137</v>
      </c>
      <c r="H240" s="289" t="s">
        <v>807</v>
      </c>
      <c r="I240" s="297"/>
      <c r="J240" s="289"/>
      <c r="K240" s="290"/>
      <c r="L240" s="293"/>
      <c r="M240" s="291"/>
      <c r="N240" s="292"/>
      <c r="O240" s="292"/>
      <c r="P240" s="292"/>
      <c r="Q240" s="292"/>
      <c r="R240" s="292"/>
      <c r="S240" s="292"/>
      <c r="T240" s="292"/>
      <c r="U240" s="292"/>
      <c r="V240" s="292"/>
      <c r="W240" s="292"/>
      <c r="X240" s="292"/>
      <c r="Y240" s="292"/>
      <c r="Z240" s="292"/>
      <c r="AA240" s="292"/>
      <c r="AB240" s="292"/>
      <c r="AC240" s="292"/>
      <c r="AD240" s="292"/>
      <c r="AE240" s="292"/>
      <c r="AF240" s="292"/>
      <c r="AG240" s="292"/>
      <c r="AH240" s="292"/>
      <c r="AI240" s="292"/>
      <c r="AJ240" s="292"/>
      <c r="AK240" s="292"/>
      <c r="AL240" s="292"/>
      <c r="AM240" s="292"/>
      <c r="AN240" s="292"/>
      <c r="AO240" s="292"/>
    </row>
    <row r="241" spans="1:41" ht="18.75" customHeight="1">
      <c r="A241" s="257" t="s">
        <v>221</v>
      </c>
      <c r="B241" s="398" t="s">
        <v>222</v>
      </c>
      <c r="C241" s="398"/>
      <c r="D241" s="398"/>
      <c r="E241" s="398"/>
      <c r="F241" s="419" t="s">
        <v>223</v>
      </c>
      <c r="G241" s="414" t="s">
        <v>140</v>
      </c>
      <c r="H241" s="414" t="s">
        <v>121</v>
      </c>
      <c r="I241" s="446"/>
      <c r="J241" s="414" t="s">
        <v>832</v>
      </c>
      <c r="K241" s="435"/>
      <c r="L241" s="436"/>
      <c r="M241" s="436"/>
      <c r="N241" s="438"/>
      <c r="O241" s="438"/>
      <c r="P241" s="438"/>
      <c r="Q241" s="438"/>
      <c r="R241" s="438"/>
      <c r="S241" s="438"/>
      <c r="T241" s="438"/>
      <c r="U241" s="438"/>
      <c r="V241" s="438"/>
      <c r="W241" s="438"/>
      <c r="X241" s="438"/>
      <c r="Y241" s="438"/>
      <c r="Z241" s="438"/>
      <c r="AA241" s="438"/>
      <c r="AB241" s="438"/>
      <c r="AC241" s="438"/>
      <c r="AD241" s="438"/>
      <c r="AE241" s="438"/>
      <c r="AF241" s="438"/>
      <c r="AG241" s="438"/>
      <c r="AH241" s="438"/>
      <c r="AI241" s="438"/>
      <c r="AJ241" s="438"/>
      <c r="AK241" s="438"/>
      <c r="AL241" s="438"/>
      <c r="AM241" s="438"/>
      <c r="AN241" s="438"/>
      <c r="AO241" s="438"/>
    </row>
    <row r="242" spans="1:41" ht="12">
      <c r="A242" s="415" t="s">
        <v>50</v>
      </c>
      <c r="B242" s="415"/>
      <c r="C242" s="257">
        <f>SUM(C243,C244,C245,C246,C247)</f>
        <v>100</v>
      </c>
      <c r="D242" s="280">
        <f>SUM(D243:D247)</f>
        <v>100</v>
      </c>
      <c r="E242" s="280">
        <f>SUM(E243:E247)</f>
        <v>100</v>
      </c>
      <c r="F242" s="419"/>
      <c r="G242" s="414"/>
      <c r="H242" s="414"/>
      <c r="I242" s="446"/>
      <c r="J242" s="414"/>
      <c r="K242" s="435"/>
      <c r="L242" s="436"/>
      <c r="M242" s="436"/>
      <c r="N242" s="438"/>
      <c r="O242" s="438"/>
      <c r="P242" s="438"/>
      <c r="Q242" s="438"/>
      <c r="R242" s="438"/>
      <c r="S242" s="438"/>
      <c r="T242" s="438"/>
      <c r="U242" s="438"/>
      <c r="V242" s="438"/>
      <c r="W242" s="438"/>
      <c r="X242" s="438"/>
      <c r="Y242" s="438"/>
      <c r="Z242" s="438"/>
      <c r="AA242" s="438"/>
      <c r="AB242" s="438"/>
      <c r="AC242" s="438"/>
      <c r="AD242" s="438"/>
      <c r="AE242" s="438"/>
      <c r="AF242" s="438"/>
      <c r="AG242" s="438"/>
      <c r="AH242" s="438"/>
      <c r="AI242" s="438"/>
      <c r="AJ242" s="438"/>
      <c r="AK242" s="438"/>
      <c r="AL242" s="438"/>
      <c r="AM242" s="438"/>
      <c r="AN242" s="438"/>
      <c r="AO242" s="438"/>
    </row>
    <row r="243" spans="1:41" ht="12">
      <c r="A243" s="415" t="s">
        <v>7</v>
      </c>
      <c r="B243" s="415"/>
      <c r="C243" s="294">
        <v>100</v>
      </c>
      <c r="D243" s="280">
        <v>100</v>
      </c>
      <c r="E243" s="280">
        <v>100</v>
      </c>
      <c r="F243" s="419"/>
      <c r="G243" s="414"/>
      <c r="H243" s="414"/>
      <c r="I243" s="446"/>
      <c r="J243" s="414"/>
      <c r="K243" s="435"/>
      <c r="L243" s="436"/>
      <c r="M243" s="436"/>
      <c r="N243" s="438"/>
      <c r="O243" s="438"/>
      <c r="P243" s="438"/>
      <c r="Q243" s="438"/>
      <c r="R243" s="438"/>
      <c r="S243" s="438"/>
      <c r="T243" s="438"/>
      <c r="U243" s="438"/>
      <c r="V243" s="438"/>
      <c r="W243" s="438"/>
      <c r="X243" s="438"/>
      <c r="Y243" s="438"/>
      <c r="Z243" s="438"/>
      <c r="AA243" s="438"/>
      <c r="AB243" s="438"/>
      <c r="AC243" s="438"/>
      <c r="AD243" s="438"/>
      <c r="AE243" s="438"/>
      <c r="AF243" s="438"/>
      <c r="AG243" s="438"/>
      <c r="AH243" s="438"/>
      <c r="AI243" s="438"/>
      <c r="AJ243" s="438"/>
      <c r="AK243" s="438"/>
      <c r="AL243" s="438"/>
      <c r="AM243" s="438"/>
      <c r="AN243" s="438"/>
      <c r="AO243" s="438"/>
    </row>
    <row r="244" spans="1:41" ht="12">
      <c r="A244" s="415" t="s">
        <v>15</v>
      </c>
      <c r="B244" s="415"/>
      <c r="C244" s="257">
        <v>0</v>
      </c>
      <c r="D244" s="280">
        <v>0</v>
      </c>
      <c r="E244" s="280">
        <v>0</v>
      </c>
      <c r="F244" s="419"/>
      <c r="G244" s="414"/>
      <c r="H244" s="414"/>
      <c r="I244" s="446"/>
      <c r="J244" s="414"/>
      <c r="K244" s="435"/>
      <c r="L244" s="436"/>
      <c r="M244" s="436"/>
      <c r="N244" s="438"/>
      <c r="O244" s="438"/>
      <c r="P244" s="438"/>
      <c r="Q244" s="438"/>
      <c r="R244" s="438"/>
      <c r="S244" s="438"/>
      <c r="T244" s="438"/>
      <c r="U244" s="438"/>
      <c r="V244" s="438"/>
      <c r="W244" s="438"/>
      <c r="X244" s="438"/>
      <c r="Y244" s="438"/>
      <c r="Z244" s="438"/>
      <c r="AA244" s="438"/>
      <c r="AB244" s="438"/>
      <c r="AC244" s="438"/>
      <c r="AD244" s="438"/>
      <c r="AE244" s="438"/>
      <c r="AF244" s="438"/>
      <c r="AG244" s="438"/>
      <c r="AH244" s="438"/>
      <c r="AI244" s="438"/>
      <c r="AJ244" s="438"/>
      <c r="AK244" s="438"/>
      <c r="AL244" s="438"/>
      <c r="AM244" s="438"/>
      <c r="AN244" s="438"/>
      <c r="AO244" s="438"/>
    </row>
    <row r="245" spans="1:41" ht="12">
      <c r="A245" s="415" t="s">
        <v>16</v>
      </c>
      <c r="B245" s="415"/>
      <c r="C245" s="257">
        <v>0</v>
      </c>
      <c r="D245" s="280">
        <v>0</v>
      </c>
      <c r="E245" s="280">
        <v>0</v>
      </c>
      <c r="F245" s="419"/>
      <c r="G245" s="414"/>
      <c r="H245" s="414"/>
      <c r="I245" s="446"/>
      <c r="J245" s="414"/>
      <c r="K245" s="435"/>
      <c r="L245" s="436"/>
      <c r="M245" s="436"/>
      <c r="N245" s="438"/>
      <c r="O245" s="438"/>
      <c r="P245" s="438"/>
      <c r="Q245" s="438"/>
      <c r="R245" s="438"/>
      <c r="S245" s="438"/>
      <c r="T245" s="438"/>
      <c r="U245" s="438"/>
      <c r="V245" s="438"/>
      <c r="W245" s="438"/>
      <c r="X245" s="438"/>
      <c r="Y245" s="438"/>
      <c r="Z245" s="438"/>
      <c r="AA245" s="438"/>
      <c r="AB245" s="438"/>
      <c r="AC245" s="438"/>
      <c r="AD245" s="438"/>
      <c r="AE245" s="438"/>
      <c r="AF245" s="438"/>
      <c r="AG245" s="438"/>
      <c r="AH245" s="438"/>
      <c r="AI245" s="438"/>
      <c r="AJ245" s="438"/>
      <c r="AK245" s="438"/>
      <c r="AL245" s="438"/>
      <c r="AM245" s="438"/>
      <c r="AN245" s="438"/>
      <c r="AO245" s="438"/>
    </row>
    <row r="246" spans="1:41" ht="12">
      <c r="A246" s="415" t="s">
        <v>17</v>
      </c>
      <c r="B246" s="415"/>
      <c r="C246" s="257">
        <v>0</v>
      </c>
      <c r="D246" s="280">
        <v>0</v>
      </c>
      <c r="E246" s="280">
        <v>0</v>
      </c>
      <c r="F246" s="419"/>
      <c r="G246" s="414"/>
      <c r="H246" s="414"/>
      <c r="I246" s="446"/>
      <c r="J246" s="414"/>
      <c r="K246" s="435"/>
      <c r="L246" s="436"/>
      <c r="M246" s="436"/>
      <c r="N246" s="438"/>
      <c r="O246" s="438"/>
      <c r="P246" s="438"/>
      <c r="Q246" s="438"/>
      <c r="R246" s="438"/>
      <c r="S246" s="438"/>
      <c r="T246" s="438"/>
      <c r="U246" s="438"/>
      <c r="V246" s="438"/>
      <c r="W246" s="438"/>
      <c r="X246" s="438"/>
      <c r="Y246" s="438"/>
      <c r="Z246" s="438"/>
      <c r="AA246" s="438"/>
      <c r="AB246" s="438"/>
      <c r="AC246" s="438"/>
      <c r="AD246" s="438"/>
      <c r="AE246" s="438"/>
      <c r="AF246" s="438"/>
      <c r="AG246" s="438"/>
      <c r="AH246" s="438"/>
      <c r="AI246" s="438"/>
      <c r="AJ246" s="438"/>
      <c r="AK246" s="438"/>
      <c r="AL246" s="438"/>
      <c r="AM246" s="438"/>
      <c r="AN246" s="438"/>
      <c r="AO246" s="438"/>
    </row>
    <row r="247" spans="1:41" ht="12">
      <c r="A247" s="415" t="s">
        <v>5</v>
      </c>
      <c r="B247" s="415"/>
      <c r="C247" s="257">
        <v>0</v>
      </c>
      <c r="D247" s="280">
        <v>0</v>
      </c>
      <c r="E247" s="280">
        <v>0</v>
      </c>
      <c r="F247" s="419"/>
      <c r="G247" s="414"/>
      <c r="H247" s="414"/>
      <c r="I247" s="446"/>
      <c r="J247" s="414"/>
      <c r="K247" s="435"/>
      <c r="L247" s="436"/>
      <c r="M247" s="436"/>
      <c r="N247" s="438"/>
      <c r="O247" s="438"/>
      <c r="P247" s="438"/>
      <c r="Q247" s="438"/>
      <c r="R247" s="438"/>
      <c r="S247" s="438"/>
      <c r="T247" s="438"/>
      <c r="U247" s="438"/>
      <c r="V247" s="438"/>
      <c r="W247" s="438"/>
      <c r="X247" s="438"/>
      <c r="Y247" s="438"/>
      <c r="Z247" s="438"/>
      <c r="AA247" s="438"/>
      <c r="AB247" s="438"/>
      <c r="AC247" s="438"/>
      <c r="AD247" s="438"/>
      <c r="AE247" s="438"/>
      <c r="AF247" s="438"/>
      <c r="AG247" s="438"/>
      <c r="AH247" s="438"/>
      <c r="AI247" s="438"/>
      <c r="AJ247" s="438"/>
      <c r="AK247" s="438"/>
      <c r="AL247" s="438"/>
      <c r="AM247" s="438"/>
      <c r="AN247" s="438"/>
      <c r="AO247" s="438"/>
    </row>
    <row r="248" spans="1:41" ht="12" customHeight="1">
      <c r="A248" s="342" t="s">
        <v>831</v>
      </c>
      <c r="B248" s="344"/>
      <c r="C248" s="294">
        <v>100</v>
      </c>
      <c r="D248" s="280">
        <v>100</v>
      </c>
      <c r="E248" s="280">
        <v>100</v>
      </c>
      <c r="F248" s="279"/>
      <c r="G248" s="289"/>
      <c r="H248" s="289"/>
      <c r="I248" s="289"/>
      <c r="J248" s="289"/>
      <c r="K248" s="290"/>
      <c r="L248" s="293"/>
      <c r="M248" s="291"/>
      <c r="N248" s="292"/>
      <c r="O248" s="292"/>
      <c r="P248" s="292"/>
      <c r="Q248" s="292"/>
      <c r="R248" s="292"/>
      <c r="S248" s="292"/>
      <c r="T248" s="292"/>
      <c r="U248" s="292"/>
      <c r="V248" s="292"/>
      <c r="W248" s="292"/>
      <c r="X248" s="292"/>
      <c r="Y248" s="292"/>
      <c r="Z248" s="292"/>
      <c r="AA248" s="292"/>
      <c r="AB248" s="292"/>
      <c r="AC248" s="292"/>
      <c r="AD248" s="292"/>
      <c r="AE248" s="292"/>
      <c r="AF248" s="292"/>
      <c r="AG248" s="292"/>
      <c r="AH248" s="292"/>
      <c r="AI248" s="292"/>
      <c r="AJ248" s="292"/>
      <c r="AK248" s="292"/>
      <c r="AL248" s="292"/>
      <c r="AM248" s="292"/>
      <c r="AN248" s="292"/>
      <c r="AO248" s="292"/>
    </row>
    <row r="249" spans="1:41" ht="22.5" customHeight="1">
      <c r="A249" s="257" t="s">
        <v>224</v>
      </c>
      <c r="B249" s="398" t="s">
        <v>225</v>
      </c>
      <c r="C249" s="398"/>
      <c r="D249" s="398"/>
      <c r="E249" s="398"/>
      <c r="F249" s="419" t="s">
        <v>161</v>
      </c>
      <c r="G249" s="414" t="s">
        <v>126</v>
      </c>
      <c r="H249" s="414" t="s">
        <v>126</v>
      </c>
      <c r="I249" s="449"/>
      <c r="J249" s="414" t="s">
        <v>834</v>
      </c>
      <c r="K249" s="435"/>
      <c r="L249" s="436"/>
      <c r="M249" s="436"/>
      <c r="N249" s="438"/>
      <c r="O249" s="438"/>
      <c r="P249" s="438"/>
      <c r="Q249" s="438"/>
      <c r="R249" s="438"/>
      <c r="S249" s="438"/>
      <c r="T249" s="438"/>
      <c r="U249" s="438"/>
      <c r="V249" s="438"/>
      <c r="W249" s="438"/>
      <c r="X249" s="438"/>
      <c r="Y249" s="438"/>
      <c r="Z249" s="438"/>
      <c r="AA249" s="438"/>
      <c r="AB249" s="438"/>
      <c r="AC249" s="438"/>
      <c r="AD249" s="438"/>
      <c r="AE249" s="438"/>
      <c r="AF249" s="438"/>
      <c r="AG249" s="438"/>
      <c r="AH249" s="438"/>
      <c r="AI249" s="438"/>
      <c r="AJ249" s="438"/>
      <c r="AK249" s="438"/>
      <c r="AL249" s="438"/>
      <c r="AM249" s="438"/>
      <c r="AN249" s="438"/>
      <c r="AO249" s="438"/>
    </row>
    <row r="250" spans="1:41" ht="12">
      <c r="A250" s="415" t="s">
        <v>50</v>
      </c>
      <c r="B250" s="415"/>
      <c r="C250" s="257">
        <f>SUM(C251,C252,C253,C254,C255)</f>
        <v>139.975</v>
      </c>
      <c r="D250" s="280">
        <f>SUM(D251:D255)</f>
        <v>139.975</v>
      </c>
      <c r="E250" s="280">
        <f>SUM(E251:E255)</f>
        <v>139.975</v>
      </c>
      <c r="F250" s="419"/>
      <c r="G250" s="414"/>
      <c r="H250" s="414"/>
      <c r="I250" s="449"/>
      <c r="J250" s="414"/>
      <c r="K250" s="435"/>
      <c r="L250" s="436"/>
      <c r="M250" s="436"/>
      <c r="N250" s="438"/>
      <c r="O250" s="438"/>
      <c r="P250" s="438"/>
      <c r="Q250" s="438"/>
      <c r="R250" s="438"/>
      <c r="S250" s="438"/>
      <c r="T250" s="438"/>
      <c r="U250" s="438"/>
      <c r="V250" s="438"/>
      <c r="W250" s="438"/>
      <c r="X250" s="438"/>
      <c r="Y250" s="438"/>
      <c r="Z250" s="438"/>
      <c r="AA250" s="438"/>
      <c r="AB250" s="438"/>
      <c r="AC250" s="438"/>
      <c r="AD250" s="438"/>
      <c r="AE250" s="438"/>
      <c r="AF250" s="438"/>
      <c r="AG250" s="438"/>
      <c r="AH250" s="438"/>
      <c r="AI250" s="438"/>
      <c r="AJ250" s="438"/>
      <c r="AK250" s="438"/>
      <c r="AL250" s="438"/>
      <c r="AM250" s="438"/>
      <c r="AN250" s="438"/>
      <c r="AO250" s="438"/>
    </row>
    <row r="251" spans="1:41" ht="12">
      <c r="A251" s="415" t="s">
        <v>7</v>
      </c>
      <c r="B251" s="415"/>
      <c r="C251" s="257">
        <v>0</v>
      </c>
      <c r="D251" s="280">
        <v>0</v>
      </c>
      <c r="E251" s="280">
        <v>0</v>
      </c>
      <c r="F251" s="419"/>
      <c r="G251" s="414"/>
      <c r="H251" s="414"/>
      <c r="I251" s="449"/>
      <c r="J251" s="414"/>
      <c r="K251" s="435"/>
      <c r="L251" s="436"/>
      <c r="M251" s="436"/>
      <c r="N251" s="438"/>
      <c r="O251" s="438"/>
      <c r="P251" s="438"/>
      <c r="Q251" s="438"/>
      <c r="R251" s="438"/>
      <c r="S251" s="438"/>
      <c r="T251" s="438"/>
      <c r="U251" s="438"/>
      <c r="V251" s="438"/>
      <c r="W251" s="438"/>
      <c r="X251" s="438"/>
      <c r="Y251" s="438"/>
      <c r="Z251" s="438"/>
      <c r="AA251" s="438"/>
      <c r="AB251" s="438"/>
      <c r="AC251" s="438"/>
      <c r="AD251" s="438"/>
      <c r="AE251" s="438"/>
      <c r="AF251" s="438"/>
      <c r="AG251" s="438"/>
      <c r="AH251" s="438"/>
      <c r="AI251" s="438"/>
      <c r="AJ251" s="438"/>
      <c r="AK251" s="438"/>
      <c r="AL251" s="438"/>
      <c r="AM251" s="438"/>
      <c r="AN251" s="438"/>
      <c r="AO251" s="438"/>
    </row>
    <row r="252" spans="1:41" ht="12">
      <c r="A252" s="415" t="s">
        <v>15</v>
      </c>
      <c r="B252" s="415"/>
      <c r="C252" s="257">
        <v>139.975</v>
      </c>
      <c r="D252" s="257">
        <v>139.975</v>
      </c>
      <c r="E252" s="257">
        <v>139.975</v>
      </c>
      <c r="F252" s="419"/>
      <c r="G252" s="414"/>
      <c r="H252" s="414"/>
      <c r="I252" s="449"/>
      <c r="J252" s="414"/>
      <c r="K252" s="435"/>
      <c r="L252" s="436"/>
      <c r="M252" s="436"/>
      <c r="N252" s="438"/>
      <c r="O252" s="438"/>
      <c r="P252" s="438"/>
      <c r="Q252" s="438"/>
      <c r="R252" s="438"/>
      <c r="S252" s="438"/>
      <c r="T252" s="438"/>
      <c r="U252" s="438"/>
      <c r="V252" s="438"/>
      <c r="W252" s="438"/>
      <c r="X252" s="438"/>
      <c r="Y252" s="438"/>
      <c r="Z252" s="438"/>
      <c r="AA252" s="438"/>
      <c r="AB252" s="438"/>
      <c r="AC252" s="438"/>
      <c r="AD252" s="438"/>
      <c r="AE252" s="438"/>
      <c r="AF252" s="438"/>
      <c r="AG252" s="438"/>
      <c r="AH252" s="438"/>
      <c r="AI252" s="438"/>
      <c r="AJ252" s="438"/>
      <c r="AK252" s="438"/>
      <c r="AL252" s="438"/>
      <c r="AM252" s="438"/>
      <c r="AN252" s="438"/>
      <c r="AO252" s="438"/>
    </row>
    <row r="253" spans="1:41" ht="12">
      <c r="A253" s="415" t="s">
        <v>16</v>
      </c>
      <c r="B253" s="415"/>
      <c r="C253" s="257">
        <v>0</v>
      </c>
      <c r="D253" s="280">
        <v>0</v>
      </c>
      <c r="E253" s="280">
        <v>0</v>
      </c>
      <c r="F253" s="419"/>
      <c r="G253" s="414"/>
      <c r="H253" s="414"/>
      <c r="I253" s="449"/>
      <c r="J253" s="414"/>
      <c r="K253" s="435"/>
      <c r="L253" s="436"/>
      <c r="M253" s="436"/>
      <c r="N253" s="438"/>
      <c r="O253" s="438"/>
      <c r="P253" s="438"/>
      <c r="Q253" s="438"/>
      <c r="R253" s="438"/>
      <c r="S253" s="438"/>
      <c r="T253" s="438"/>
      <c r="U253" s="438"/>
      <c r="V253" s="438"/>
      <c r="W253" s="438"/>
      <c r="X253" s="438"/>
      <c r="Y253" s="438"/>
      <c r="Z253" s="438"/>
      <c r="AA253" s="438"/>
      <c r="AB253" s="438"/>
      <c r="AC253" s="438"/>
      <c r="AD253" s="438"/>
      <c r="AE253" s="438"/>
      <c r="AF253" s="438"/>
      <c r="AG253" s="438"/>
      <c r="AH253" s="438"/>
      <c r="AI253" s="438"/>
      <c r="AJ253" s="438"/>
      <c r="AK253" s="438"/>
      <c r="AL253" s="438"/>
      <c r="AM253" s="438"/>
      <c r="AN253" s="438"/>
      <c r="AO253" s="438"/>
    </row>
    <row r="254" spans="1:41" ht="12">
      <c r="A254" s="415" t="s">
        <v>17</v>
      </c>
      <c r="B254" s="415"/>
      <c r="C254" s="257">
        <v>0</v>
      </c>
      <c r="D254" s="280">
        <v>0</v>
      </c>
      <c r="E254" s="280">
        <v>0</v>
      </c>
      <c r="F254" s="419"/>
      <c r="G254" s="414"/>
      <c r="H254" s="414"/>
      <c r="I254" s="449"/>
      <c r="J254" s="414"/>
      <c r="K254" s="435"/>
      <c r="L254" s="436"/>
      <c r="M254" s="436"/>
      <c r="N254" s="438"/>
      <c r="O254" s="438"/>
      <c r="P254" s="438"/>
      <c r="Q254" s="438"/>
      <c r="R254" s="438"/>
      <c r="S254" s="438"/>
      <c r="T254" s="438"/>
      <c r="U254" s="438"/>
      <c r="V254" s="438"/>
      <c r="W254" s="438"/>
      <c r="X254" s="438"/>
      <c r="Y254" s="438"/>
      <c r="Z254" s="438"/>
      <c r="AA254" s="438"/>
      <c r="AB254" s="438"/>
      <c r="AC254" s="438"/>
      <c r="AD254" s="438"/>
      <c r="AE254" s="438"/>
      <c r="AF254" s="438"/>
      <c r="AG254" s="438"/>
      <c r="AH254" s="438"/>
      <c r="AI254" s="438"/>
      <c r="AJ254" s="438"/>
      <c r="AK254" s="438"/>
      <c r="AL254" s="438"/>
      <c r="AM254" s="438"/>
      <c r="AN254" s="438"/>
      <c r="AO254" s="438"/>
    </row>
    <row r="255" spans="1:41" ht="12">
      <c r="A255" s="415" t="s">
        <v>5</v>
      </c>
      <c r="B255" s="415"/>
      <c r="C255" s="257">
        <v>0</v>
      </c>
      <c r="D255" s="280">
        <v>0</v>
      </c>
      <c r="E255" s="280">
        <v>0</v>
      </c>
      <c r="F255" s="419"/>
      <c r="G255" s="414"/>
      <c r="H255" s="414"/>
      <c r="I255" s="449"/>
      <c r="J255" s="414"/>
      <c r="K255" s="435"/>
      <c r="L255" s="436"/>
      <c r="M255" s="436"/>
      <c r="N255" s="438"/>
      <c r="O255" s="438"/>
      <c r="P255" s="438"/>
      <c r="Q255" s="438"/>
      <c r="R255" s="438"/>
      <c r="S255" s="438"/>
      <c r="T255" s="438"/>
      <c r="U255" s="438"/>
      <c r="V255" s="438"/>
      <c r="W255" s="438"/>
      <c r="X255" s="438"/>
      <c r="Y255" s="438"/>
      <c r="Z255" s="438"/>
      <c r="AA255" s="438"/>
      <c r="AB255" s="438"/>
      <c r="AC255" s="438"/>
      <c r="AD255" s="438"/>
      <c r="AE255" s="438"/>
      <c r="AF255" s="438"/>
      <c r="AG255" s="438"/>
      <c r="AH255" s="438"/>
      <c r="AI255" s="438"/>
      <c r="AJ255" s="438"/>
      <c r="AK255" s="438"/>
      <c r="AL255" s="438"/>
      <c r="AM255" s="438"/>
      <c r="AN255" s="438"/>
      <c r="AO255" s="438"/>
    </row>
    <row r="256" spans="1:41" ht="12" customHeight="1">
      <c r="A256" s="342" t="s">
        <v>833</v>
      </c>
      <c r="B256" s="344"/>
      <c r="C256" s="257">
        <v>139.975</v>
      </c>
      <c r="D256" s="257">
        <v>139.975</v>
      </c>
      <c r="E256" s="257">
        <v>139.975</v>
      </c>
      <c r="F256" s="279"/>
      <c r="G256" s="289"/>
      <c r="H256" s="289"/>
      <c r="I256" s="289"/>
      <c r="J256" s="289"/>
      <c r="K256" s="290"/>
      <c r="L256" s="293"/>
      <c r="M256" s="291"/>
      <c r="N256" s="292"/>
      <c r="O256" s="292"/>
      <c r="P256" s="292"/>
      <c r="Q256" s="292"/>
      <c r="R256" s="292"/>
      <c r="S256" s="292"/>
      <c r="T256" s="292"/>
      <c r="U256" s="292"/>
      <c r="V256" s="292"/>
      <c r="W256" s="292"/>
      <c r="X256" s="292"/>
      <c r="Y256" s="292"/>
      <c r="Z256" s="292"/>
      <c r="AA256" s="292"/>
      <c r="AB256" s="292"/>
      <c r="AC256" s="292"/>
      <c r="AD256" s="292"/>
      <c r="AE256" s="292"/>
      <c r="AF256" s="292"/>
      <c r="AG256" s="292"/>
      <c r="AH256" s="292"/>
      <c r="AI256" s="292"/>
      <c r="AJ256" s="292"/>
      <c r="AK256" s="292"/>
      <c r="AL256" s="292"/>
      <c r="AM256" s="292"/>
      <c r="AN256" s="292"/>
      <c r="AO256" s="292"/>
    </row>
    <row r="257" spans="1:41" ht="20.25" customHeight="1">
      <c r="A257" s="288" t="s">
        <v>226</v>
      </c>
      <c r="B257" s="399" t="s">
        <v>227</v>
      </c>
      <c r="C257" s="399"/>
      <c r="D257" s="399"/>
      <c r="E257" s="399"/>
      <c r="F257" s="419"/>
      <c r="G257" s="414"/>
      <c r="H257" s="414"/>
      <c r="I257" s="414"/>
      <c r="J257" s="414"/>
      <c r="K257" s="290"/>
      <c r="L257" s="293"/>
      <c r="M257" s="293"/>
      <c r="N257" s="292"/>
      <c r="O257" s="292"/>
      <c r="P257" s="292"/>
      <c r="Q257" s="292"/>
      <c r="R257" s="292"/>
      <c r="S257" s="292"/>
      <c r="T257" s="292"/>
      <c r="U257" s="292"/>
      <c r="V257" s="292"/>
      <c r="W257" s="292"/>
      <c r="X257" s="292"/>
      <c r="Y257" s="292"/>
      <c r="Z257" s="292"/>
      <c r="AA257" s="292"/>
      <c r="AB257" s="292"/>
      <c r="AC257" s="292"/>
      <c r="AD257" s="292"/>
      <c r="AE257" s="292"/>
      <c r="AF257" s="292"/>
      <c r="AG257" s="292"/>
      <c r="AH257" s="292"/>
      <c r="AI257" s="292"/>
      <c r="AJ257" s="292"/>
      <c r="AK257" s="292"/>
      <c r="AL257" s="292"/>
      <c r="AM257" s="292"/>
      <c r="AN257" s="292"/>
      <c r="AO257" s="292"/>
    </row>
    <row r="258" spans="1:41" ht="12">
      <c r="A258" s="415" t="s">
        <v>50</v>
      </c>
      <c r="B258" s="415"/>
      <c r="C258" s="257">
        <f>SUM(C259:C263)</f>
        <v>778</v>
      </c>
      <c r="D258" s="280">
        <f>SUM(D259:D263)</f>
        <v>774.403</v>
      </c>
      <c r="E258" s="280">
        <f>SUM(E259:E263)</f>
        <v>774.403</v>
      </c>
      <c r="F258" s="419"/>
      <c r="G258" s="414"/>
      <c r="H258" s="414"/>
      <c r="I258" s="414"/>
      <c r="J258" s="414"/>
      <c r="K258" s="290"/>
      <c r="L258" s="293"/>
      <c r="M258" s="293"/>
      <c r="N258" s="292"/>
      <c r="O258" s="292"/>
      <c r="P258" s="292"/>
      <c r="Q258" s="292"/>
      <c r="R258" s="292"/>
      <c r="S258" s="292"/>
      <c r="T258" s="292"/>
      <c r="U258" s="292"/>
      <c r="V258" s="292"/>
      <c r="W258" s="292"/>
      <c r="X258" s="292"/>
      <c r="Y258" s="292"/>
      <c r="Z258" s="292"/>
      <c r="AA258" s="292"/>
      <c r="AB258" s="292"/>
      <c r="AC258" s="292"/>
      <c r="AD258" s="292"/>
      <c r="AE258" s="292"/>
      <c r="AF258" s="292"/>
      <c r="AG258" s="292"/>
      <c r="AH258" s="292"/>
      <c r="AI258" s="292"/>
      <c r="AJ258" s="292"/>
      <c r="AK258" s="292"/>
      <c r="AL258" s="292"/>
      <c r="AM258" s="292"/>
      <c r="AN258" s="292"/>
      <c r="AO258" s="292"/>
    </row>
    <row r="259" spans="1:41" ht="12">
      <c r="A259" s="415" t="s">
        <v>7</v>
      </c>
      <c r="B259" s="415"/>
      <c r="C259" s="257">
        <f aca="true" t="shared" si="4" ref="C259:E263">C266+C275+C283+C290</f>
        <v>132</v>
      </c>
      <c r="D259" s="257">
        <f t="shared" si="4"/>
        <v>132</v>
      </c>
      <c r="E259" s="257">
        <f t="shared" si="4"/>
        <v>132</v>
      </c>
      <c r="F259" s="419"/>
      <c r="G259" s="414"/>
      <c r="H259" s="414"/>
      <c r="I259" s="414"/>
      <c r="J259" s="414"/>
      <c r="K259" s="290"/>
      <c r="L259" s="293"/>
      <c r="M259" s="293"/>
      <c r="N259" s="292"/>
      <c r="O259" s="292"/>
      <c r="P259" s="292"/>
      <c r="Q259" s="292"/>
      <c r="R259" s="292"/>
      <c r="S259" s="292"/>
      <c r="T259" s="292"/>
      <c r="U259" s="292"/>
      <c r="V259" s="292"/>
      <c r="W259" s="292"/>
      <c r="X259" s="292"/>
      <c r="Y259" s="292"/>
      <c r="Z259" s="292"/>
      <c r="AA259" s="292"/>
      <c r="AB259" s="292"/>
      <c r="AC259" s="292"/>
      <c r="AD259" s="292"/>
      <c r="AE259" s="292"/>
      <c r="AF259" s="292"/>
      <c r="AG259" s="292"/>
      <c r="AH259" s="292"/>
      <c r="AI259" s="292"/>
      <c r="AJ259" s="292"/>
      <c r="AK259" s="292"/>
      <c r="AL259" s="292"/>
      <c r="AM259" s="292"/>
      <c r="AN259" s="292"/>
      <c r="AO259" s="292"/>
    </row>
    <row r="260" spans="1:41" ht="12">
      <c r="A260" s="415" t="s">
        <v>15</v>
      </c>
      <c r="B260" s="415"/>
      <c r="C260" s="257">
        <f t="shared" si="4"/>
        <v>646</v>
      </c>
      <c r="D260" s="257">
        <f t="shared" si="4"/>
        <v>642.403</v>
      </c>
      <c r="E260" s="257">
        <f t="shared" si="4"/>
        <v>642.403</v>
      </c>
      <c r="F260" s="419"/>
      <c r="G260" s="414"/>
      <c r="H260" s="414"/>
      <c r="I260" s="414"/>
      <c r="J260" s="414"/>
      <c r="K260" s="290"/>
      <c r="L260" s="293"/>
      <c r="M260" s="293"/>
      <c r="N260" s="292"/>
      <c r="O260" s="292"/>
      <c r="P260" s="292"/>
      <c r="Q260" s="292"/>
      <c r="R260" s="292"/>
      <c r="S260" s="292"/>
      <c r="T260" s="292"/>
      <c r="U260" s="292"/>
      <c r="V260" s="292"/>
      <c r="W260" s="292"/>
      <c r="X260" s="292"/>
      <c r="Y260" s="292"/>
      <c r="Z260" s="292"/>
      <c r="AA260" s="292"/>
      <c r="AB260" s="292"/>
      <c r="AC260" s="292"/>
      <c r="AD260" s="292"/>
      <c r="AE260" s="292"/>
      <c r="AF260" s="292"/>
      <c r="AG260" s="292"/>
      <c r="AH260" s="292"/>
      <c r="AI260" s="292"/>
      <c r="AJ260" s="292"/>
      <c r="AK260" s="292"/>
      <c r="AL260" s="292"/>
      <c r="AM260" s="292"/>
      <c r="AN260" s="292"/>
      <c r="AO260" s="292"/>
    </row>
    <row r="261" spans="1:41" ht="12">
      <c r="A261" s="415" t="s">
        <v>16</v>
      </c>
      <c r="B261" s="415"/>
      <c r="C261" s="257">
        <f t="shared" si="4"/>
        <v>0</v>
      </c>
      <c r="D261" s="257">
        <f t="shared" si="4"/>
        <v>0</v>
      </c>
      <c r="E261" s="257">
        <f t="shared" si="4"/>
        <v>0</v>
      </c>
      <c r="F261" s="419"/>
      <c r="G261" s="414"/>
      <c r="H261" s="414"/>
      <c r="I261" s="414"/>
      <c r="J261" s="414"/>
      <c r="K261" s="290"/>
      <c r="L261" s="293"/>
      <c r="M261" s="293"/>
      <c r="N261" s="292"/>
      <c r="O261" s="292"/>
      <c r="P261" s="292"/>
      <c r="Q261" s="292"/>
      <c r="R261" s="292"/>
      <c r="S261" s="292"/>
      <c r="T261" s="292"/>
      <c r="U261" s="292"/>
      <c r="V261" s="292"/>
      <c r="W261" s="292"/>
      <c r="X261" s="292"/>
      <c r="Y261" s="292"/>
      <c r="Z261" s="292"/>
      <c r="AA261" s="292"/>
      <c r="AB261" s="292"/>
      <c r="AC261" s="292"/>
      <c r="AD261" s="292"/>
      <c r="AE261" s="292"/>
      <c r="AF261" s="292"/>
      <c r="AG261" s="292"/>
      <c r="AH261" s="292"/>
      <c r="AI261" s="292"/>
      <c r="AJ261" s="292"/>
      <c r="AK261" s="292"/>
      <c r="AL261" s="292"/>
      <c r="AM261" s="292"/>
      <c r="AN261" s="292"/>
      <c r="AO261" s="292"/>
    </row>
    <row r="262" spans="1:41" ht="12">
      <c r="A262" s="415" t="s">
        <v>17</v>
      </c>
      <c r="B262" s="415"/>
      <c r="C262" s="257">
        <f t="shared" si="4"/>
        <v>0</v>
      </c>
      <c r="D262" s="257">
        <f t="shared" si="4"/>
        <v>0</v>
      </c>
      <c r="E262" s="257">
        <f t="shared" si="4"/>
        <v>0</v>
      </c>
      <c r="F262" s="419"/>
      <c r="G262" s="414"/>
      <c r="H262" s="414"/>
      <c r="I262" s="414"/>
      <c r="J262" s="414"/>
      <c r="K262" s="290"/>
      <c r="L262" s="293"/>
      <c r="M262" s="293"/>
      <c r="N262" s="292"/>
      <c r="O262" s="292"/>
      <c r="P262" s="292"/>
      <c r="Q262" s="292"/>
      <c r="R262" s="292"/>
      <c r="S262" s="292"/>
      <c r="T262" s="292"/>
      <c r="U262" s="292"/>
      <c r="V262" s="292"/>
      <c r="W262" s="292"/>
      <c r="X262" s="292"/>
      <c r="Y262" s="292"/>
      <c r="Z262" s="292"/>
      <c r="AA262" s="292"/>
      <c r="AB262" s="292"/>
      <c r="AC262" s="292"/>
      <c r="AD262" s="292"/>
      <c r="AE262" s="292"/>
      <c r="AF262" s="292"/>
      <c r="AG262" s="292"/>
      <c r="AH262" s="292"/>
      <c r="AI262" s="292"/>
      <c r="AJ262" s="292"/>
      <c r="AK262" s="292"/>
      <c r="AL262" s="292"/>
      <c r="AM262" s="292"/>
      <c r="AN262" s="292"/>
      <c r="AO262" s="292"/>
    </row>
    <row r="263" spans="1:41" ht="12">
      <c r="A263" s="415" t="s">
        <v>5</v>
      </c>
      <c r="B263" s="415"/>
      <c r="C263" s="257">
        <f t="shared" si="4"/>
        <v>0</v>
      </c>
      <c r="D263" s="257">
        <f t="shared" si="4"/>
        <v>0</v>
      </c>
      <c r="E263" s="257">
        <f t="shared" si="4"/>
        <v>0</v>
      </c>
      <c r="F263" s="419"/>
      <c r="G263" s="414"/>
      <c r="H263" s="414"/>
      <c r="I263" s="414"/>
      <c r="J263" s="414"/>
      <c r="K263" s="290"/>
      <c r="L263" s="293"/>
      <c r="M263" s="293"/>
      <c r="N263" s="292"/>
      <c r="O263" s="292"/>
      <c r="P263" s="292"/>
      <c r="Q263" s="292"/>
      <c r="R263" s="292"/>
      <c r="S263" s="292"/>
      <c r="T263" s="292"/>
      <c r="U263" s="292"/>
      <c r="V263" s="292"/>
      <c r="W263" s="292"/>
      <c r="X263" s="292"/>
      <c r="Y263" s="292"/>
      <c r="Z263" s="292"/>
      <c r="AA263" s="292"/>
      <c r="AB263" s="292"/>
      <c r="AC263" s="292"/>
      <c r="AD263" s="292"/>
      <c r="AE263" s="292"/>
      <c r="AF263" s="292"/>
      <c r="AG263" s="292"/>
      <c r="AH263" s="292"/>
      <c r="AI263" s="292"/>
      <c r="AJ263" s="292"/>
      <c r="AK263" s="292"/>
      <c r="AL263" s="292"/>
      <c r="AM263" s="292"/>
      <c r="AN263" s="292"/>
      <c r="AO263" s="292"/>
    </row>
    <row r="264" spans="1:41" ht="18" customHeight="1">
      <c r="A264" s="257" t="s">
        <v>228</v>
      </c>
      <c r="B264" s="398" t="s">
        <v>229</v>
      </c>
      <c r="C264" s="398"/>
      <c r="D264" s="398"/>
      <c r="E264" s="398"/>
      <c r="F264" s="419" t="s">
        <v>230</v>
      </c>
      <c r="G264" s="414" t="s">
        <v>137</v>
      </c>
      <c r="H264" s="414" t="s">
        <v>139</v>
      </c>
      <c r="I264" s="414"/>
      <c r="J264" s="414" t="s">
        <v>835</v>
      </c>
      <c r="K264" s="435"/>
      <c r="L264" s="436"/>
      <c r="M264" s="436"/>
      <c r="N264" s="438"/>
      <c r="O264" s="438"/>
      <c r="P264" s="438"/>
      <c r="Q264" s="438"/>
      <c r="R264" s="438"/>
      <c r="S264" s="438"/>
      <c r="T264" s="438"/>
      <c r="U264" s="438"/>
      <c r="V264" s="438"/>
      <c r="W264" s="438"/>
      <c r="X264" s="438"/>
      <c r="Y264" s="438"/>
      <c r="Z264" s="438"/>
      <c r="AA264" s="438"/>
      <c r="AB264" s="438"/>
      <c r="AC264" s="438"/>
      <c r="AD264" s="438"/>
      <c r="AE264" s="438"/>
      <c r="AF264" s="438"/>
      <c r="AG264" s="438"/>
      <c r="AH264" s="438"/>
      <c r="AI264" s="438"/>
      <c r="AJ264" s="438"/>
      <c r="AK264" s="438"/>
      <c r="AL264" s="438"/>
      <c r="AM264" s="438"/>
      <c r="AN264" s="438"/>
      <c r="AO264" s="438"/>
    </row>
    <row r="265" spans="1:41" ht="12">
      <c r="A265" s="415" t="s">
        <v>50</v>
      </c>
      <c r="B265" s="415"/>
      <c r="C265" s="257">
        <f>SUM(C266,C267,C268,C269,C270)</f>
        <v>120</v>
      </c>
      <c r="D265" s="280">
        <f>SUM(D266:D270)</f>
        <v>120</v>
      </c>
      <c r="E265" s="280">
        <f>SUM(E266:E270)</f>
        <v>120</v>
      </c>
      <c r="F265" s="419"/>
      <c r="G265" s="414"/>
      <c r="H265" s="414"/>
      <c r="I265" s="414"/>
      <c r="J265" s="414"/>
      <c r="K265" s="435"/>
      <c r="L265" s="436"/>
      <c r="M265" s="436"/>
      <c r="N265" s="438"/>
      <c r="O265" s="438"/>
      <c r="P265" s="438"/>
      <c r="Q265" s="438"/>
      <c r="R265" s="438"/>
      <c r="S265" s="438"/>
      <c r="T265" s="438"/>
      <c r="U265" s="438"/>
      <c r="V265" s="438"/>
      <c r="W265" s="438"/>
      <c r="X265" s="438"/>
      <c r="Y265" s="438"/>
      <c r="Z265" s="438"/>
      <c r="AA265" s="438"/>
      <c r="AB265" s="438"/>
      <c r="AC265" s="438"/>
      <c r="AD265" s="438"/>
      <c r="AE265" s="438"/>
      <c r="AF265" s="438"/>
      <c r="AG265" s="438"/>
      <c r="AH265" s="438"/>
      <c r="AI265" s="438"/>
      <c r="AJ265" s="438"/>
      <c r="AK265" s="438"/>
      <c r="AL265" s="438"/>
      <c r="AM265" s="438"/>
      <c r="AN265" s="438"/>
      <c r="AO265" s="438"/>
    </row>
    <row r="266" spans="1:41" ht="12">
      <c r="A266" s="415" t="s">
        <v>7</v>
      </c>
      <c r="B266" s="415"/>
      <c r="C266" s="257">
        <v>0</v>
      </c>
      <c r="D266" s="280">
        <v>0</v>
      </c>
      <c r="E266" s="280">
        <v>0</v>
      </c>
      <c r="F266" s="419"/>
      <c r="G266" s="414"/>
      <c r="H266" s="414"/>
      <c r="I266" s="414"/>
      <c r="J266" s="414"/>
      <c r="K266" s="435"/>
      <c r="L266" s="436"/>
      <c r="M266" s="436"/>
      <c r="N266" s="438"/>
      <c r="O266" s="438"/>
      <c r="P266" s="438"/>
      <c r="Q266" s="438"/>
      <c r="R266" s="438"/>
      <c r="S266" s="438"/>
      <c r="T266" s="438"/>
      <c r="U266" s="438"/>
      <c r="V266" s="438"/>
      <c r="W266" s="438"/>
      <c r="X266" s="438"/>
      <c r="Y266" s="438"/>
      <c r="Z266" s="438"/>
      <c r="AA266" s="438"/>
      <c r="AB266" s="438"/>
      <c r="AC266" s="438"/>
      <c r="AD266" s="438"/>
      <c r="AE266" s="438"/>
      <c r="AF266" s="438"/>
      <c r="AG266" s="438"/>
      <c r="AH266" s="438"/>
      <c r="AI266" s="438"/>
      <c r="AJ266" s="438"/>
      <c r="AK266" s="438"/>
      <c r="AL266" s="438"/>
      <c r="AM266" s="438"/>
      <c r="AN266" s="438"/>
      <c r="AO266" s="438"/>
    </row>
    <row r="267" spans="1:41" ht="12">
      <c r="A267" s="415" t="s">
        <v>15</v>
      </c>
      <c r="B267" s="415"/>
      <c r="C267" s="257">
        <v>120</v>
      </c>
      <c r="D267" s="280">
        <v>120</v>
      </c>
      <c r="E267" s="280">
        <v>120</v>
      </c>
      <c r="F267" s="419"/>
      <c r="G267" s="414"/>
      <c r="H267" s="414"/>
      <c r="I267" s="414"/>
      <c r="J267" s="414"/>
      <c r="K267" s="435"/>
      <c r="L267" s="436"/>
      <c r="M267" s="436"/>
      <c r="N267" s="438"/>
      <c r="O267" s="438"/>
      <c r="P267" s="438"/>
      <c r="Q267" s="438"/>
      <c r="R267" s="438"/>
      <c r="S267" s="438"/>
      <c r="T267" s="438"/>
      <c r="U267" s="438"/>
      <c r="V267" s="438"/>
      <c r="W267" s="438"/>
      <c r="X267" s="438"/>
      <c r="Y267" s="438"/>
      <c r="Z267" s="438"/>
      <c r="AA267" s="438"/>
      <c r="AB267" s="438"/>
      <c r="AC267" s="438"/>
      <c r="AD267" s="438"/>
      <c r="AE267" s="438"/>
      <c r="AF267" s="438"/>
      <c r="AG267" s="438"/>
      <c r="AH267" s="438"/>
      <c r="AI267" s="438"/>
      <c r="AJ267" s="438"/>
      <c r="AK267" s="438"/>
      <c r="AL267" s="438"/>
      <c r="AM267" s="438"/>
      <c r="AN267" s="438"/>
      <c r="AO267" s="438"/>
    </row>
    <row r="268" spans="1:41" ht="12">
      <c r="A268" s="415" t="s">
        <v>16</v>
      </c>
      <c r="B268" s="415"/>
      <c r="C268" s="257">
        <v>0</v>
      </c>
      <c r="D268" s="280">
        <v>0</v>
      </c>
      <c r="E268" s="280">
        <v>0</v>
      </c>
      <c r="F268" s="419"/>
      <c r="G268" s="414"/>
      <c r="H268" s="414"/>
      <c r="I268" s="414"/>
      <c r="J268" s="414"/>
      <c r="K268" s="435"/>
      <c r="L268" s="436"/>
      <c r="M268" s="436"/>
      <c r="N268" s="438"/>
      <c r="O268" s="438"/>
      <c r="P268" s="438"/>
      <c r="Q268" s="438"/>
      <c r="R268" s="438"/>
      <c r="S268" s="438"/>
      <c r="T268" s="438"/>
      <c r="U268" s="438"/>
      <c r="V268" s="438"/>
      <c r="W268" s="438"/>
      <c r="X268" s="438"/>
      <c r="Y268" s="438"/>
      <c r="Z268" s="438"/>
      <c r="AA268" s="438"/>
      <c r="AB268" s="438"/>
      <c r="AC268" s="438"/>
      <c r="AD268" s="438"/>
      <c r="AE268" s="438"/>
      <c r="AF268" s="438"/>
      <c r="AG268" s="438"/>
      <c r="AH268" s="438"/>
      <c r="AI268" s="438"/>
      <c r="AJ268" s="438"/>
      <c r="AK268" s="438"/>
      <c r="AL268" s="438"/>
      <c r="AM268" s="438"/>
      <c r="AN268" s="438"/>
      <c r="AO268" s="438"/>
    </row>
    <row r="269" spans="1:41" ht="12">
      <c r="A269" s="415" t="s">
        <v>17</v>
      </c>
      <c r="B269" s="415"/>
      <c r="C269" s="257">
        <v>0</v>
      </c>
      <c r="D269" s="280">
        <v>0</v>
      </c>
      <c r="E269" s="280">
        <v>0</v>
      </c>
      <c r="F269" s="419"/>
      <c r="G269" s="414"/>
      <c r="H269" s="414"/>
      <c r="I269" s="414"/>
      <c r="J269" s="414"/>
      <c r="K269" s="435"/>
      <c r="L269" s="436"/>
      <c r="M269" s="436"/>
      <c r="N269" s="438"/>
      <c r="O269" s="438"/>
      <c r="P269" s="438"/>
      <c r="Q269" s="438"/>
      <c r="R269" s="438"/>
      <c r="S269" s="438"/>
      <c r="T269" s="438"/>
      <c r="U269" s="438"/>
      <c r="V269" s="438"/>
      <c r="W269" s="438"/>
      <c r="X269" s="438"/>
      <c r="Y269" s="438"/>
      <c r="Z269" s="438"/>
      <c r="AA269" s="438"/>
      <c r="AB269" s="438"/>
      <c r="AC269" s="438"/>
      <c r="AD269" s="438"/>
      <c r="AE269" s="438"/>
      <c r="AF269" s="438"/>
      <c r="AG269" s="438"/>
      <c r="AH269" s="438"/>
      <c r="AI269" s="438"/>
      <c r="AJ269" s="438"/>
      <c r="AK269" s="438"/>
      <c r="AL269" s="438"/>
      <c r="AM269" s="438"/>
      <c r="AN269" s="438"/>
      <c r="AO269" s="438"/>
    </row>
    <row r="270" spans="1:41" ht="12">
      <c r="A270" s="415" t="s">
        <v>5</v>
      </c>
      <c r="B270" s="415"/>
      <c r="C270" s="257">
        <v>0</v>
      </c>
      <c r="D270" s="280">
        <v>0</v>
      </c>
      <c r="E270" s="280">
        <v>0</v>
      </c>
      <c r="F270" s="419"/>
      <c r="G270" s="414"/>
      <c r="H270" s="414"/>
      <c r="I270" s="414"/>
      <c r="J270" s="414"/>
      <c r="K270" s="435"/>
      <c r="L270" s="436"/>
      <c r="M270" s="436"/>
      <c r="N270" s="438"/>
      <c r="O270" s="438"/>
      <c r="P270" s="438"/>
      <c r="Q270" s="438"/>
      <c r="R270" s="438"/>
      <c r="S270" s="438"/>
      <c r="T270" s="438"/>
      <c r="U270" s="438"/>
      <c r="V270" s="438"/>
      <c r="W270" s="438"/>
      <c r="X270" s="438"/>
      <c r="Y270" s="438"/>
      <c r="Z270" s="438"/>
      <c r="AA270" s="438"/>
      <c r="AB270" s="438"/>
      <c r="AC270" s="438"/>
      <c r="AD270" s="438"/>
      <c r="AE270" s="438"/>
      <c r="AF270" s="438"/>
      <c r="AG270" s="438"/>
      <c r="AH270" s="438"/>
      <c r="AI270" s="438"/>
      <c r="AJ270" s="438"/>
      <c r="AK270" s="438"/>
      <c r="AL270" s="438"/>
      <c r="AM270" s="438"/>
      <c r="AN270" s="438"/>
      <c r="AO270" s="438"/>
    </row>
    <row r="271" spans="1:41" ht="3.75" customHeight="1">
      <c r="A271" s="345"/>
      <c r="B271" s="345"/>
      <c r="C271" s="345"/>
      <c r="D271" s="345"/>
      <c r="E271" s="345"/>
      <c r="F271" s="419"/>
      <c r="G271" s="414"/>
      <c r="H271" s="414"/>
      <c r="I271" s="414"/>
      <c r="J271" s="414"/>
      <c r="K271" s="290"/>
      <c r="L271" s="293"/>
      <c r="M271" s="291"/>
      <c r="N271" s="292"/>
      <c r="O271" s="292"/>
      <c r="P271" s="292"/>
      <c r="Q271" s="292"/>
      <c r="R271" s="292"/>
      <c r="S271" s="292"/>
      <c r="T271" s="292"/>
      <c r="U271" s="292"/>
      <c r="V271" s="292"/>
      <c r="W271" s="292"/>
      <c r="X271" s="292"/>
      <c r="Y271" s="292"/>
      <c r="Z271" s="292"/>
      <c r="AA271" s="292"/>
      <c r="AB271" s="292"/>
      <c r="AC271" s="292"/>
      <c r="AD271" s="292"/>
      <c r="AE271" s="292"/>
      <c r="AF271" s="292"/>
      <c r="AG271" s="292"/>
      <c r="AH271" s="292"/>
      <c r="AI271" s="292"/>
      <c r="AJ271" s="292"/>
      <c r="AK271" s="292"/>
      <c r="AL271" s="292"/>
      <c r="AM271" s="292"/>
      <c r="AN271" s="292"/>
      <c r="AO271" s="292"/>
    </row>
    <row r="272" spans="1:41" ht="22.5" customHeight="1">
      <c r="A272" s="397" t="s">
        <v>836</v>
      </c>
      <c r="B272" s="397"/>
      <c r="C272" s="397"/>
      <c r="D272" s="397"/>
      <c r="E272" s="397"/>
      <c r="F272" s="298"/>
      <c r="G272" s="299" t="s">
        <v>807</v>
      </c>
      <c r="H272" s="299" t="s">
        <v>139</v>
      </c>
      <c r="I272" s="299" t="s">
        <v>807</v>
      </c>
      <c r="J272" s="299"/>
      <c r="K272" s="290"/>
      <c r="L272" s="293"/>
      <c r="M272" s="291"/>
      <c r="N272" s="292"/>
      <c r="O272" s="292"/>
      <c r="P272" s="292"/>
      <c r="Q272" s="292"/>
      <c r="R272" s="292"/>
      <c r="S272" s="292"/>
      <c r="T272" s="292"/>
      <c r="U272" s="292"/>
      <c r="V272" s="292"/>
      <c r="W272" s="292"/>
      <c r="X272" s="292"/>
      <c r="Y272" s="292"/>
      <c r="Z272" s="292"/>
      <c r="AA272" s="292"/>
      <c r="AB272" s="292"/>
      <c r="AC272" s="292"/>
      <c r="AD272" s="292"/>
      <c r="AE272" s="292"/>
      <c r="AF272" s="292"/>
      <c r="AG272" s="292"/>
      <c r="AH272" s="292"/>
      <c r="AI272" s="292"/>
      <c r="AJ272" s="292"/>
      <c r="AK272" s="292"/>
      <c r="AL272" s="292"/>
      <c r="AM272" s="292"/>
      <c r="AN272" s="292"/>
      <c r="AO272" s="292"/>
    </row>
    <row r="273" spans="1:41" ht="42.75" customHeight="1">
      <c r="A273" s="257" t="s">
        <v>231</v>
      </c>
      <c r="B273" s="398" t="s">
        <v>232</v>
      </c>
      <c r="C273" s="398"/>
      <c r="D273" s="398"/>
      <c r="E273" s="398"/>
      <c r="F273" s="431" t="s">
        <v>223</v>
      </c>
      <c r="G273" s="433" t="s">
        <v>129</v>
      </c>
      <c r="H273" s="433" t="s">
        <v>117</v>
      </c>
      <c r="I273" s="433"/>
      <c r="J273" s="433" t="s">
        <v>837</v>
      </c>
      <c r="K273" s="439"/>
      <c r="L273" s="436"/>
      <c r="M273" s="436"/>
      <c r="N273" s="438"/>
      <c r="O273" s="438"/>
      <c r="P273" s="438"/>
      <c r="Q273" s="438"/>
      <c r="R273" s="438"/>
      <c r="S273" s="438"/>
      <c r="T273" s="438"/>
      <c r="U273" s="438"/>
      <c r="V273" s="438"/>
      <c r="W273" s="438"/>
      <c r="X273" s="438"/>
      <c r="Y273" s="438"/>
      <c r="Z273" s="438"/>
      <c r="AA273" s="438"/>
      <c r="AB273" s="438"/>
      <c r="AC273" s="438"/>
      <c r="AD273" s="438"/>
      <c r="AE273" s="438"/>
      <c r="AF273" s="438"/>
      <c r="AG273" s="438"/>
      <c r="AH273" s="438"/>
      <c r="AI273" s="438"/>
      <c r="AJ273" s="438"/>
      <c r="AK273" s="438"/>
      <c r="AL273" s="438"/>
      <c r="AM273" s="438"/>
      <c r="AN273" s="438"/>
      <c r="AO273" s="438"/>
    </row>
    <row r="274" spans="1:41" ht="12.75" customHeight="1">
      <c r="A274" s="415" t="s">
        <v>50</v>
      </c>
      <c r="B274" s="415"/>
      <c r="C274" s="257">
        <f>SUM(C275:C279)</f>
        <v>458</v>
      </c>
      <c r="D274" s="280">
        <f>SUM(D275:D279)</f>
        <v>458</v>
      </c>
      <c r="E274" s="280">
        <f>SUM(E275:E279)</f>
        <v>458</v>
      </c>
      <c r="F274" s="424"/>
      <c r="G274" s="426"/>
      <c r="H274" s="426"/>
      <c r="I274" s="426"/>
      <c r="J274" s="426"/>
      <c r="K274" s="439"/>
      <c r="L274" s="436"/>
      <c r="M274" s="436"/>
      <c r="N274" s="438"/>
      <c r="O274" s="438"/>
      <c r="P274" s="438"/>
      <c r="Q274" s="438"/>
      <c r="R274" s="438"/>
      <c r="S274" s="438"/>
      <c r="T274" s="438"/>
      <c r="U274" s="438"/>
      <c r="V274" s="438"/>
      <c r="W274" s="438"/>
      <c r="X274" s="438"/>
      <c r="Y274" s="438"/>
      <c r="Z274" s="438"/>
      <c r="AA274" s="438"/>
      <c r="AB274" s="438"/>
      <c r="AC274" s="438"/>
      <c r="AD274" s="438"/>
      <c r="AE274" s="438"/>
      <c r="AF274" s="438"/>
      <c r="AG274" s="438"/>
      <c r="AH274" s="438"/>
      <c r="AI274" s="438"/>
      <c r="AJ274" s="438"/>
      <c r="AK274" s="438"/>
      <c r="AL274" s="438"/>
      <c r="AM274" s="438"/>
      <c r="AN274" s="438"/>
      <c r="AO274" s="438"/>
    </row>
    <row r="275" spans="1:41" ht="12.75" customHeight="1">
      <c r="A275" s="415" t="s">
        <v>7</v>
      </c>
      <c r="B275" s="415"/>
      <c r="C275" s="257">
        <v>132</v>
      </c>
      <c r="D275" s="280">
        <v>132</v>
      </c>
      <c r="E275" s="280">
        <v>132</v>
      </c>
      <c r="F275" s="424"/>
      <c r="G275" s="426"/>
      <c r="H275" s="426"/>
      <c r="I275" s="426"/>
      <c r="J275" s="426"/>
      <c r="K275" s="439"/>
      <c r="L275" s="436"/>
      <c r="M275" s="436"/>
      <c r="N275" s="438"/>
      <c r="O275" s="438"/>
      <c r="P275" s="438"/>
      <c r="Q275" s="438"/>
      <c r="R275" s="438"/>
      <c r="S275" s="438"/>
      <c r="T275" s="438"/>
      <c r="U275" s="438"/>
      <c r="V275" s="438"/>
      <c r="W275" s="438"/>
      <c r="X275" s="438"/>
      <c r="Y275" s="438"/>
      <c r="Z275" s="438"/>
      <c r="AA275" s="438"/>
      <c r="AB275" s="438"/>
      <c r="AC275" s="438"/>
      <c r="AD275" s="438"/>
      <c r="AE275" s="438"/>
      <c r="AF275" s="438"/>
      <c r="AG275" s="438"/>
      <c r="AH275" s="438"/>
      <c r="AI275" s="438"/>
      <c r="AJ275" s="438"/>
      <c r="AK275" s="438"/>
      <c r="AL275" s="438"/>
      <c r="AM275" s="438"/>
      <c r="AN275" s="438"/>
      <c r="AO275" s="438"/>
    </row>
    <row r="276" spans="1:41" ht="12.75" customHeight="1">
      <c r="A276" s="415" t="s">
        <v>15</v>
      </c>
      <c r="B276" s="415"/>
      <c r="C276" s="257">
        <v>326</v>
      </c>
      <c r="D276" s="280">
        <v>326</v>
      </c>
      <c r="E276" s="280">
        <v>326</v>
      </c>
      <c r="F276" s="424"/>
      <c r="G276" s="426"/>
      <c r="H276" s="426"/>
      <c r="I276" s="426"/>
      <c r="J276" s="426"/>
      <c r="K276" s="439"/>
      <c r="L276" s="436"/>
      <c r="M276" s="436"/>
      <c r="N276" s="438"/>
      <c r="O276" s="438"/>
      <c r="P276" s="438"/>
      <c r="Q276" s="438"/>
      <c r="R276" s="438"/>
      <c r="S276" s="438"/>
      <c r="T276" s="438"/>
      <c r="U276" s="438"/>
      <c r="V276" s="438"/>
      <c r="W276" s="438"/>
      <c r="X276" s="438"/>
      <c r="Y276" s="438"/>
      <c r="Z276" s="438"/>
      <c r="AA276" s="438"/>
      <c r="AB276" s="438"/>
      <c r="AC276" s="438"/>
      <c r="AD276" s="438"/>
      <c r="AE276" s="438"/>
      <c r="AF276" s="438"/>
      <c r="AG276" s="438"/>
      <c r="AH276" s="438"/>
      <c r="AI276" s="438"/>
      <c r="AJ276" s="438"/>
      <c r="AK276" s="438"/>
      <c r="AL276" s="438"/>
      <c r="AM276" s="438"/>
      <c r="AN276" s="438"/>
      <c r="AO276" s="438"/>
    </row>
    <row r="277" spans="1:41" ht="12.75" customHeight="1">
      <c r="A277" s="415" t="s">
        <v>16</v>
      </c>
      <c r="B277" s="415"/>
      <c r="C277" s="257">
        <v>0</v>
      </c>
      <c r="D277" s="280">
        <v>0</v>
      </c>
      <c r="E277" s="280">
        <v>0</v>
      </c>
      <c r="F277" s="424"/>
      <c r="G277" s="426"/>
      <c r="H277" s="426"/>
      <c r="I277" s="426"/>
      <c r="J277" s="426"/>
      <c r="K277" s="439"/>
      <c r="L277" s="436"/>
      <c r="M277" s="436"/>
      <c r="N277" s="438"/>
      <c r="O277" s="438"/>
      <c r="P277" s="438"/>
      <c r="Q277" s="438"/>
      <c r="R277" s="438"/>
      <c r="S277" s="438"/>
      <c r="T277" s="438"/>
      <c r="U277" s="438"/>
      <c r="V277" s="438"/>
      <c r="W277" s="438"/>
      <c r="X277" s="438"/>
      <c r="Y277" s="438"/>
      <c r="Z277" s="438"/>
      <c r="AA277" s="438"/>
      <c r="AB277" s="438"/>
      <c r="AC277" s="438"/>
      <c r="AD277" s="438"/>
      <c r="AE277" s="438"/>
      <c r="AF277" s="438"/>
      <c r="AG277" s="438"/>
      <c r="AH277" s="438"/>
      <c r="AI277" s="438"/>
      <c r="AJ277" s="438"/>
      <c r="AK277" s="438"/>
      <c r="AL277" s="438"/>
      <c r="AM277" s="438"/>
      <c r="AN277" s="438"/>
      <c r="AO277" s="438"/>
    </row>
    <row r="278" spans="1:41" ht="12.75" customHeight="1">
      <c r="A278" s="415" t="s">
        <v>17</v>
      </c>
      <c r="B278" s="415"/>
      <c r="C278" s="257">
        <v>0</v>
      </c>
      <c r="D278" s="280">
        <v>0</v>
      </c>
      <c r="E278" s="280">
        <v>0</v>
      </c>
      <c r="F278" s="424"/>
      <c r="G278" s="426"/>
      <c r="H278" s="426"/>
      <c r="I278" s="426"/>
      <c r="J278" s="426"/>
      <c r="K278" s="439"/>
      <c r="L278" s="436"/>
      <c r="M278" s="436"/>
      <c r="N278" s="438"/>
      <c r="O278" s="438"/>
      <c r="P278" s="438"/>
      <c r="Q278" s="438"/>
      <c r="R278" s="438"/>
      <c r="S278" s="438"/>
      <c r="T278" s="438"/>
      <c r="U278" s="438"/>
      <c r="V278" s="438"/>
      <c r="W278" s="438"/>
      <c r="X278" s="438"/>
      <c r="Y278" s="438"/>
      <c r="Z278" s="438"/>
      <c r="AA278" s="438"/>
      <c r="AB278" s="438"/>
      <c r="AC278" s="438"/>
      <c r="AD278" s="438"/>
      <c r="AE278" s="438"/>
      <c r="AF278" s="438"/>
      <c r="AG278" s="438"/>
      <c r="AH278" s="438"/>
      <c r="AI278" s="438"/>
      <c r="AJ278" s="438"/>
      <c r="AK278" s="438"/>
      <c r="AL278" s="438"/>
      <c r="AM278" s="438"/>
      <c r="AN278" s="438"/>
      <c r="AO278" s="438"/>
    </row>
    <row r="279" spans="1:41" ht="12.75" customHeight="1">
      <c r="A279" s="415" t="s">
        <v>5</v>
      </c>
      <c r="B279" s="415"/>
      <c r="C279" s="257">
        <v>0</v>
      </c>
      <c r="D279" s="280">
        <v>0</v>
      </c>
      <c r="E279" s="280">
        <v>0</v>
      </c>
      <c r="F279" s="424"/>
      <c r="G279" s="426"/>
      <c r="H279" s="426"/>
      <c r="I279" s="426"/>
      <c r="J279" s="426"/>
      <c r="K279" s="439"/>
      <c r="L279" s="436"/>
      <c r="M279" s="436"/>
      <c r="N279" s="438"/>
      <c r="O279" s="438"/>
      <c r="P279" s="438"/>
      <c r="Q279" s="438"/>
      <c r="R279" s="438"/>
      <c r="S279" s="438"/>
      <c r="T279" s="438"/>
      <c r="U279" s="438"/>
      <c r="V279" s="438"/>
      <c r="W279" s="438"/>
      <c r="X279" s="438"/>
      <c r="Y279" s="438"/>
      <c r="Z279" s="438"/>
      <c r="AA279" s="438"/>
      <c r="AB279" s="438"/>
      <c r="AC279" s="438"/>
      <c r="AD279" s="438"/>
      <c r="AE279" s="438"/>
      <c r="AF279" s="438"/>
      <c r="AG279" s="438"/>
      <c r="AH279" s="438"/>
      <c r="AI279" s="438"/>
      <c r="AJ279" s="438"/>
      <c r="AK279" s="438"/>
      <c r="AL279" s="438"/>
      <c r="AM279" s="438"/>
      <c r="AN279" s="438"/>
      <c r="AO279" s="438"/>
    </row>
    <row r="280" spans="1:41" ht="11.25" customHeight="1">
      <c r="A280" s="345" t="s">
        <v>233</v>
      </c>
      <c r="B280" s="345"/>
      <c r="C280" s="345"/>
      <c r="D280" s="345"/>
      <c r="E280" s="345"/>
      <c r="F280" s="425"/>
      <c r="G280" s="427"/>
      <c r="H280" s="427"/>
      <c r="I280" s="427"/>
      <c r="J280" s="427"/>
      <c r="K280" s="290"/>
      <c r="L280" s="293"/>
      <c r="M280" s="293"/>
      <c r="N280" s="292"/>
      <c r="O280" s="292"/>
      <c r="P280" s="292"/>
      <c r="Q280" s="292"/>
      <c r="R280" s="292"/>
      <c r="S280" s="292"/>
      <c r="T280" s="292"/>
      <c r="U280" s="292"/>
      <c r="V280" s="292"/>
      <c r="W280" s="292"/>
      <c r="X280" s="292"/>
      <c r="Y280" s="292"/>
      <c r="Z280" s="292"/>
      <c r="AA280" s="292"/>
      <c r="AB280" s="292"/>
      <c r="AC280" s="292"/>
      <c r="AD280" s="292"/>
      <c r="AE280" s="292"/>
      <c r="AF280" s="292"/>
      <c r="AG280" s="292"/>
      <c r="AH280" s="292"/>
      <c r="AI280" s="292"/>
      <c r="AJ280" s="292"/>
      <c r="AK280" s="292"/>
      <c r="AL280" s="292"/>
      <c r="AM280" s="292"/>
      <c r="AN280" s="292"/>
      <c r="AO280" s="292"/>
    </row>
    <row r="281" spans="1:41" ht="27" customHeight="1">
      <c r="A281" s="257" t="s">
        <v>234</v>
      </c>
      <c r="B281" s="398" t="s">
        <v>235</v>
      </c>
      <c r="C281" s="398"/>
      <c r="D281" s="398"/>
      <c r="E281" s="398"/>
      <c r="F281" s="419" t="s">
        <v>161</v>
      </c>
      <c r="G281" s="414" t="s">
        <v>126</v>
      </c>
      <c r="H281" s="414" t="s">
        <v>126</v>
      </c>
      <c r="I281" s="414"/>
      <c r="J281" s="414" t="s">
        <v>993</v>
      </c>
      <c r="K281" s="435"/>
      <c r="L281" s="436"/>
      <c r="M281" s="436"/>
      <c r="N281" s="438"/>
      <c r="O281" s="438"/>
      <c r="P281" s="438"/>
      <c r="Q281" s="438"/>
      <c r="R281" s="438"/>
      <c r="S281" s="438"/>
      <c r="T281" s="438"/>
      <c r="U281" s="438"/>
      <c r="V281" s="438"/>
      <c r="W281" s="438"/>
      <c r="X281" s="438"/>
      <c r="Y281" s="438"/>
      <c r="Z281" s="438"/>
      <c r="AA281" s="438"/>
      <c r="AB281" s="438"/>
      <c r="AC281" s="438"/>
      <c r="AD281" s="438"/>
      <c r="AE281" s="438"/>
      <c r="AF281" s="438"/>
      <c r="AG281" s="438"/>
      <c r="AH281" s="438"/>
      <c r="AI281" s="438"/>
      <c r="AJ281" s="438"/>
      <c r="AK281" s="438"/>
      <c r="AL281" s="438"/>
      <c r="AM281" s="438"/>
      <c r="AN281" s="438"/>
      <c r="AO281" s="438"/>
    </row>
    <row r="282" spans="1:41" ht="12">
      <c r="A282" s="415" t="s">
        <v>50</v>
      </c>
      <c r="B282" s="415"/>
      <c r="C282" s="257">
        <f>SUM(C283,C284,C285,C286,C287)</f>
        <v>0</v>
      </c>
      <c r="D282" s="280">
        <f>SUM(D283:D287)</f>
        <v>0</v>
      </c>
      <c r="E282" s="280">
        <f>SUM(E283:E287)</f>
        <v>0</v>
      </c>
      <c r="F282" s="419"/>
      <c r="G282" s="414"/>
      <c r="H282" s="414"/>
      <c r="I282" s="414"/>
      <c r="J282" s="414"/>
      <c r="K282" s="435"/>
      <c r="L282" s="436"/>
      <c r="M282" s="436"/>
      <c r="N282" s="438"/>
      <c r="O282" s="438"/>
      <c r="P282" s="438"/>
      <c r="Q282" s="438"/>
      <c r="R282" s="438"/>
      <c r="S282" s="438"/>
      <c r="T282" s="438"/>
      <c r="U282" s="438"/>
      <c r="V282" s="438"/>
      <c r="W282" s="438"/>
      <c r="X282" s="438"/>
      <c r="Y282" s="438"/>
      <c r="Z282" s="438"/>
      <c r="AA282" s="438"/>
      <c r="AB282" s="438"/>
      <c r="AC282" s="438"/>
      <c r="AD282" s="438"/>
      <c r="AE282" s="438"/>
      <c r="AF282" s="438"/>
      <c r="AG282" s="438"/>
      <c r="AH282" s="438"/>
      <c r="AI282" s="438"/>
      <c r="AJ282" s="438"/>
      <c r="AK282" s="438"/>
      <c r="AL282" s="438"/>
      <c r="AM282" s="438"/>
      <c r="AN282" s="438"/>
      <c r="AO282" s="438"/>
    </row>
    <row r="283" spans="1:41" ht="12">
      <c r="A283" s="415" t="s">
        <v>7</v>
      </c>
      <c r="B283" s="415"/>
      <c r="C283" s="294">
        <v>0</v>
      </c>
      <c r="D283" s="280">
        <v>0</v>
      </c>
      <c r="E283" s="280">
        <v>0</v>
      </c>
      <c r="F283" s="419"/>
      <c r="G283" s="414"/>
      <c r="H283" s="414"/>
      <c r="I283" s="414"/>
      <c r="J283" s="414"/>
      <c r="K283" s="435"/>
      <c r="L283" s="436"/>
      <c r="M283" s="436"/>
      <c r="N283" s="438"/>
      <c r="O283" s="438"/>
      <c r="P283" s="438"/>
      <c r="Q283" s="438"/>
      <c r="R283" s="438"/>
      <c r="S283" s="438"/>
      <c r="T283" s="438"/>
      <c r="U283" s="438"/>
      <c r="V283" s="438"/>
      <c r="W283" s="438"/>
      <c r="X283" s="438"/>
      <c r="Y283" s="438"/>
      <c r="Z283" s="438"/>
      <c r="AA283" s="438"/>
      <c r="AB283" s="438"/>
      <c r="AC283" s="438"/>
      <c r="AD283" s="438"/>
      <c r="AE283" s="438"/>
      <c r="AF283" s="438"/>
      <c r="AG283" s="438"/>
      <c r="AH283" s="438"/>
      <c r="AI283" s="438"/>
      <c r="AJ283" s="438"/>
      <c r="AK283" s="438"/>
      <c r="AL283" s="438"/>
      <c r="AM283" s="438"/>
      <c r="AN283" s="438"/>
      <c r="AO283" s="438"/>
    </row>
    <row r="284" spans="1:41" ht="12">
      <c r="A284" s="415" t="s">
        <v>15</v>
      </c>
      <c r="B284" s="415"/>
      <c r="C284" s="257">
        <v>0</v>
      </c>
      <c r="D284" s="280">
        <v>0</v>
      </c>
      <c r="E284" s="280">
        <v>0</v>
      </c>
      <c r="F284" s="419"/>
      <c r="G284" s="414"/>
      <c r="H284" s="414"/>
      <c r="I284" s="414"/>
      <c r="J284" s="414"/>
      <c r="K284" s="435"/>
      <c r="L284" s="436"/>
      <c r="M284" s="436"/>
      <c r="N284" s="438"/>
      <c r="O284" s="438"/>
      <c r="P284" s="438"/>
      <c r="Q284" s="438"/>
      <c r="R284" s="438"/>
      <c r="S284" s="438"/>
      <c r="T284" s="438"/>
      <c r="U284" s="438"/>
      <c r="V284" s="438"/>
      <c r="W284" s="438"/>
      <c r="X284" s="438"/>
      <c r="Y284" s="438"/>
      <c r="Z284" s="438"/>
      <c r="AA284" s="438"/>
      <c r="AB284" s="438"/>
      <c r="AC284" s="438"/>
      <c r="AD284" s="438"/>
      <c r="AE284" s="438"/>
      <c r="AF284" s="438"/>
      <c r="AG284" s="438"/>
      <c r="AH284" s="438"/>
      <c r="AI284" s="438"/>
      <c r="AJ284" s="438"/>
      <c r="AK284" s="438"/>
      <c r="AL284" s="438"/>
      <c r="AM284" s="438"/>
      <c r="AN284" s="438"/>
      <c r="AO284" s="438"/>
    </row>
    <row r="285" spans="1:41" ht="12">
      <c r="A285" s="415" t="s">
        <v>16</v>
      </c>
      <c r="B285" s="415"/>
      <c r="C285" s="257">
        <v>0</v>
      </c>
      <c r="D285" s="280">
        <v>0</v>
      </c>
      <c r="E285" s="280">
        <v>0</v>
      </c>
      <c r="F285" s="419"/>
      <c r="G285" s="414"/>
      <c r="H285" s="414"/>
      <c r="I285" s="414"/>
      <c r="J285" s="414"/>
      <c r="K285" s="435"/>
      <c r="L285" s="436"/>
      <c r="M285" s="436"/>
      <c r="N285" s="438"/>
      <c r="O285" s="438"/>
      <c r="P285" s="438"/>
      <c r="Q285" s="438"/>
      <c r="R285" s="438"/>
      <c r="S285" s="438"/>
      <c r="T285" s="438"/>
      <c r="U285" s="438"/>
      <c r="V285" s="438"/>
      <c r="W285" s="438"/>
      <c r="X285" s="438"/>
      <c r="Y285" s="438"/>
      <c r="Z285" s="438"/>
      <c r="AA285" s="438"/>
      <c r="AB285" s="438"/>
      <c r="AC285" s="438"/>
      <c r="AD285" s="438"/>
      <c r="AE285" s="438"/>
      <c r="AF285" s="438"/>
      <c r="AG285" s="438"/>
      <c r="AH285" s="438"/>
      <c r="AI285" s="438"/>
      <c r="AJ285" s="438"/>
      <c r="AK285" s="438"/>
      <c r="AL285" s="438"/>
      <c r="AM285" s="438"/>
      <c r="AN285" s="438"/>
      <c r="AO285" s="438"/>
    </row>
    <row r="286" spans="1:41" ht="12">
      <c r="A286" s="415" t="s">
        <v>17</v>
      </c>
      <c r="B286" s="415"/>
      <c r="C286" s="257">
        <v>0</v>
      </c>
      <c r="D286" s="280">
        <v>0</v>
      </c>
      <c r="E286" s="280">
        <v>0</v>
      </c>
      <c r="F286" s="419"/>
      <c r="G286" s="414"/>
      <c r="H286" s="414"/>
      <c r="I286" s="414"/>
      <c r="J286" s="414"/>
      <c r="K286" s="435"/>
      <c r="L286" s="436"/>
      <c r="M286" s="436"/>
      <c r="N286" s="438"/>
      <c r="O286" s="438"/>
      <c r="P286" s="438"/>
      <c r="Q286" s="438"/>
      <c r="R286" s="438"/>
      <c r="S286" s="438"/>
      <c r="T286" s="438"/>
      <c r="U286" s="438"/>
      <c r="V286" s="438"/>
      <c r="W286" s="438"/>
      <c r="X286" s="438"/>
      <c r="Y286" s="438"/>
      <c r="Z286" s="438"/>
      <c r="AA286" s="438"/>
      <c r="AB286" s="438"/>
      <c r="AC286" s="438"/>
      <c r="AD286" s="438"/>
      <c r="AE286" s="438"/>
      <c r="AF286" s="438"/>
      <c r="AG286" s="438"/>
      <c r="AH286" s="438"/>
      <c r="AI286" s="438"/>
      <c r="AJ286" s="438"/>
      <c r="AK286" s="438"/>
      <c r="AL286" s="438"/>
      <c r="AM286" s="438"/>
      <c r="AN286" s="438"/>
      <c r="AO286" s="438"/>
    </row>
    <row r="287" spans="1:41" ht="12">
      <c r="A287" s="415" t="s">
        <v>5</v>
      </c>
      <c r="B287" s="415"/>
      <c r="C287" s="257">
        <v>0</v>
      </c>
      <c r="D287" s="280">
        <v>0</v>
      </c>
      <c r="E287" s="280">
        <v>0</v>
      </c>
      <c r="F287" s="419"/>
      <c r="G287" s="414"/>
      <c r="H287" s="414"/>
      <c r="I287" s="414"/>
      <c r="J287" s="414"/>
      <c r="K287" s="435"/>
      <c r="L287" s="436"/>
      <c r="M287" s="436"/>
      <c r="N287" s="438"/>
      <c r="O287" s="438"/>
      <c r="P287" s="438"/>
      <c r="Q287" s="438"/>
      <c r="R287" s="438"/>
      <c r="S287" s="438"/>
      <c r="T287" s="438"/>
      <c r="U287" s="438"/>
      <c r="V287" s="438"/>
      <c r="W287" s="438"/>
      <c r="X287" s="438"/>
      <c r="Y287" s="438"/>
      <c r="Z287" s="438"/>
      <c r="AA287" s="438"/>
      <c r="AB287" s="438"/>
      <c r="AC287" s="438"/>
      <c r="AD287" s="438"/>
      <c r="AE287" s="438"/>
      <c r="AF287" s="438"/>
      <c r="AG287" s="438"/>
      <c r="AH287" s="438"/>
      <c r="AI287" s="438"/>
      <c r="AJ287" s="438"/>
      <c r="AK287" s="438"/>
      <c r="AL287" s="438"/>
      <c r="AM287" s="438"/>
      <c r="AN287" s="438"/>
      <c r="AO287" s="438"/>
    </row>
    <row r="288" spans="1:41" ht="27.75" customHeight="1">
      <c r="A288" s="257" t="s">
        <v>236</v>
      </c>
      <c r="B288" s="398" t="s">
        <v>237</v>
      </c>
      <c r="C288" s="398"/>
      <c r="D288" s="398"/>
      <c r="E288" s="398"/>
      <c r="F288" s="419" t="s">
        <v>994</v>
      </c>
      <c r="G288" s="414" t="s">
        <v>140</v>
      </c>
      <c r="H288" s="414" t="s">
        <v>126</v>
      </c>
      <c r="I288" s="414"/>
      <c r="J288" s="414" t="s">
        <v>838</v>
      </c>
      <c r="K288" s="435"/>
      <c r="L288" s="436"/>
      <c r="M288" s="436"/>
      <c r="N288" s="438"/>
      <c r="O288" s="438"/>
      <c r="P288" s="438"/>
      <c r="Q288" s="438"/>
      <c r="R288" s="438"/>
      <c r="S288" s="438"/>
      <c r="T288" s="438"/>
      <c r="U288" s="438"/>
      <c r="V288" s="438"/>
      <c r="W288" s="438"/>
      <c r="X288" s="438"/>
      <c r="Y288" s="438"/>
      <c r="Z288" s="438"/>
      <c r="AA288" s="438"/>
      <c r="AB288" s="438"/>
      <c r="AC288" s="438"/>
      <c r="AD288" s="438"/>
      <c r="AE288" s="438"/>
      <c r="AF288" s="438"/>
      <c r="AG288" s="438"/>
      <c r="AH288" s="438"/>
      <c r="AI288" s="438"/>
      <c r="AJ288" s="438"/>
      <c r="AK288" s="438"/>
      <c r="AL288" s="438"/>
      <c r="AM288" s="438"/>
      <c r="AN288" s="438"/>
      <c r="AO288" s="438"/>
    </row>
    <row r="289" spans="1:41" ht="12">
      <c r="A289" s="415" t="s">
        <v>50</v>
      </c>
      <c r="B289" s="415"/>
      <c r="C289" s="257">
        <f>SUM(C290,C291,C292,C293,C294)</f>
        <v>200</v>
      </c>
      <c r="D289" s="280">
        <f>SUM(D290:D294)</f>
        <v>196.403</v>
      </c>
      <c r="E289" s="280">
        <f>SUM(E290:E294)</f>
        <v>196.403</v>
      </c>
      <c r="F289" s="419"/>
      <c r="G289" s="414"/>
      <c r="H289" s="414"/>
      <c r="I289" s="414"/>
      <c r="J289" s="414"/>
      <c r="K289" s="435"/>
      <c r="L289" s="436"/>
      <c r="M289" s="436"/>
      <c r="N289" s="438"/>
      <c r="O289" s="438"/>
      <c r="P289" s="438"/>
      <c r="Q289" s="438"/>
      <c r="R289" s="438"/>
      <c r="S289" s="438"/>
      <c r="T289" s="438"/>
      <c r="U289" s="438"/>
      <c r="V289" s="438"/>
      <c r="W289" s="438"/>
      <c r="X289" s="438"/>
      <c r="Y289" s="438"/>
      <c r="Z289" s="438"/>
      <c r="AA289" s="438"/>
      <c r="AB289" s="438"/>
      <c r="AC289" s="438"/>
      <c r="AD289" s="438"/>
      <c r="AE289" s="438"/>
      <c r="AF289" s="438"/>
      <c r="AG289" s="438"/>
      <c r="AH289" s="438"/>
      <c r="AI289" s="438"/>
      <c r="AJ289" s="438"/>
      <c r="AK289" s="438"/>
      <c r="AL289" s="438"/>
      <c r="AM289" s="438"/>
      <c r="AN289" s="438"/>
      <c r="AO289" s="438"/>
    </row>
    <row r="290" spans="1:41" ht="12">
      <c r="A290" s="415" t="s">
        <v>7</v>
      </c>
      <c r="B290" s="415"/>
      <c r="C290" s="257">
        <v>0</v>
      </c>
      <c r="D290" s="280">
        <v>0</v>
      </c>
      <c r="E290" s="280">
        <v>0</v>
      </c>
      <c r="F290" s="419"/>
      <c r="G290" s="414"/>
      <c r="H290" s="414"/>
      <c r="I290" s="414"/>
      <c r="J290" s="414"/>
      <c r="K290" s="435"/>
      <c r="L290" s="436"/>
      <c r="M290" s="436"/>
      <c r="N290" s="438"/>
      <c r="O290" s="438"/>
      <c r="P290" s="438"/>
      <c r="Q290" s="438"/>
      <c r="R290" s="438"/>
      <c r="S290" s="438"/>
      <c r="T290" s="438"/>
      <c r="U290" s="438"/>
      <c r="V290" s="438"/>
      <c r="W290" s="438"/>
      <c r="X290" s="438"/>
      <c r="Y290" s="438"/>
      <c r="Z290" s="438"/>
      <c r="AA290" s="438"/>
      <c r="AB290" s="438"/>
      <c r="AC290" s="438"/>
      <c r="AD290" s="438"/>
      <c r="AE290" s="438"/>
      <c r="AF290" s="438"/>
      <c r="AG290" s="438"/>
      <c r="AH290" s="438"/>
      <c r="AI290" s="438"/>
      <c r="AJ290" s="438"/>
      <c r="AK290" s="438"/>
      <c r="AL290" s="438"/>
      <c r="AM290" s="438"/>
      <c r="AN290" s="438"/>
      <c r="AO290" s="438"/>
    </row>
    <row r="291" spans="1:41" ht="12">
      <c r="A291" s="415" t="s">
        <v>15</v>
      </c>
      <c r="B291" s="415"/>
      <c r="C291" s="257">
        <v>200</v>
      </c>
      <c r="D291" s="280">
        <f>183.715+12.688</f>
        <v>196.403</v>
      </c>
      <c r="E291" s="280">
        <f>183.715+12.688</f>
        <v>196.403</v>
      </c>
      <c r="F291" s="419"/>
      <c r="G291" s="414"/>
      <c r="H291" s="414"/>
      <c r="I291" s="414"/>
      <c r="J291" s="414"/>
      <c r="K291" s="435"/>
      <c r="L291" s="436"/>
      <c r="M291" s="436"/>
      <c r="N291" s="438"/>
      <c r="O291" s="438"/>
      <c r="P291" s="438"/>
      <c r="Q291" s="438"/>
      <c r="R291" s="438"/>
      <c r="S291" s="438"/>
      <c r="T291" s="438"/>
      <c r="U291" s="438"/>
      <c r="V291" s="438"/>
      <c r="W291" s="438"/>
      <c r="X291" s="438"/>
      <c r="Y291" s="438"/>
      <c r="Z291" s="438"/>
      <c r="AA291" s="438"/>
      <c r="AB291" s="438"/>
      <c r="AC291" s="438"/>
      <c r="AD291" s="438"/>
      <c r="AE291" s="438"/>
      <c r="AF291" s="438"/>
      <c r="AG291" s="438"/>
      <c r="AH291" s="438"/>
      <c r="AI291" s="438"/>
      <c r="AJ291" s="438"/>
      <c r="AK291" s="438"/>
      <c r="AL291" s="438"/>
      <c r="AM291" s="438"/>
      <c r="AN291" s="438"/>
      <c r="AO291" s="438"/>
    </row>
    <row r="292" spans="1:41" ht="12">
      <c r="A292" s="415" t="s">
        <v>16</v>
      </c>
      <c r="B292" s="415"/>
      <c r="C292" s="257">
        <v>0</v>
      </c>
      <c r="D292" s="280">
        <v>0</v>
      </c>
      <c r="E292" s="280">
        <v>0</v>
      </c>
      <c r="F292" s="419"/>
      <c r="G292" s="414"/>
      <c r="H292" s="414"/>
      <c r="I292" s="414"/>
      <c r="J292" s="414"/>
      <c r="K292" s="435"/>
      <c r="L292" s="436"/>
      <c r="M292" s="436"/>
      <c r="N292" s="438"/>
      <c r="O292" s="438"/>
      <c r="P292" s="438"/>
      <c r="Q292" s="438"/>
      <c r="R292" s="438"/>
      <c r="S292" s="438"/>
      <c r="T292" s="438"/>
      <c r="U292" s="438"/>
      <c r="V292" s="438"/>
      <c r="W292" s="438"/>
      <c r="X292" s="438"/>
      <c r="Y292" s="438"/>
      <c r="Z292" s="438"/>
      <c r="AA292" s="438"/>
      <c r="AB292" s="438"/>
      <c r="AC292" s="438"/>
      <c r="AD292" s="438"/>
      <c r="AE292" s="438"/>
      <c r="AF292" s="438"/>
      <c r="AG292" s="438"/>
      <c r="AH292" s="438"/>
      <c r="AI292" s="438"/>
      <c r="AJ292" s="438"/>
      <c r="AK292" s="438"/>
      <c r="AL292" s="438"/>
      <c r="AM292" s="438"/>
      <c r="AN292" s="438"/>
      <c r="AO292" s="438"/>
    </row>
    <row r="293" spans="1:41" ht="12">
      <c r="A293" s="415" t="s">
        <v>17</v>
      </c>
      <c r="B293" s="415"/>
      <c r="C293" s="257">
        <v>0</v>
      </c>
      <c r="D293" s="280">
        <v>0</v>
      </c>
      <c r="E293" s="280">
        <v>0</v>
      </c>
      <c r="F293" s="419"/>
      <c r="G293" s="414"/>
      <c r="H293" s="414"/>
      <c r="I293" s="414"/>
      <c r="J293" s="414"/>
      <c r="K293" s="435"/>
      <c r="L293" s="436"/>
      <c r="M293" s="436"/>
      <c r="N293" s="438"/>
      <c r="O293" s="438"/>
      <c r="P293" s="438"/>
      <c r="Q293" s="438"/>
      <c r="R293" s="438"/>
      <c r="S293" s="438"/>
      <c r="T293" s="438"/>
      <c r="U293" s="438"/>
      <c r="V293" s="438"/>
      <c r="W293" s="438"/>
      <c r="X293" s="438"/>
      <c r="Y293" s="438"/>
      <c r="Z293" s="438"/>
      <c r="AA293" s="438"/>
      <c r="AB293" s="438"/>
      <c r="AC293" s="438"/>
      <c r="AD293" s="438"/>
      <c r="AE293" s="438"/>
      <c r="AF293" s="438"/>
      <c r="AG293" s="438"/>
      <c r="AH293" s="438"/>
      <c r="AI293" s="438"/>
      <c r="AJ293" s="438"/>
      <c r="AK293" s="438"/>
      <c r="AL293" s="438"/>
      <c r="AM293" s="438"/>
      <c r="AN293" s="438"/>
      <c r="AO293" s="438"/>
    </row>
    <row r="294" spans="1:41" ht="12">
      <c r="A294" s="415" t="s">
        <v>5</v>
      </c>
      <c r="B294" s="415"/>
      <c r="C294" s="257">
        <v>0</v>
      </c>
      <c r="D294" s="280">
        <v>0</v>
      </c>
      <c r="E294" s="280">
        <v>0</v>
      </c>
      <c r="F294" s="419"/>
      <c r="G294" s="414"/>
      <c r="H294" s="414"/>
      <c r="I294" s="414"/>
      <c r="J294" s="414"/>
      <c r="K294" s="435"/>
      <c r="L294" s="436"/>
      <c r="M294" s="436"/>
      <c r="N294" s="438"/>
      <c r="O294" s="438"/>
      <c r="P294" s="438"/>
      <c r="Q294" s="438"/>
      <c r="R294" s="438"/>
      <c r="S294" s="438"/>
      <c r="T294" s="438"/>
      <c r="U294" s="438"/>
      <c r="V294" s="438"/>
      <c r="W294" s="438"/>
      <c r="X294" s="438"/>
      <c r="Y294" s="438"/>
      <c r="Z294" s="438"/>
      <c r="AA294" s="438"/>
      <c r="AB294" s="438"/>
      <c r="AC294" s="438"/>
      <c r="AD294" s="438"/>
      <c r="AE294" s="438"/>
      <c r="AF294" s="438"/>
      <c r="AG294" s="438"/>
      <c r="AH294" s="438"/>
      <c r="AI294" s="438"/>
      <c r="AJ294" s="438"/>
      <c r="AK294" s="438"/>
      <c r="AL294" s="438"/>
      <c r="AM294" s="438"/>
      <c r="AN294" s="438"/>
      <c r="AO294" s="438"/>
    </row>
    <row r="295" spans="1:41" ht="27" customHeight="1">
      <c r="A295" s="288" t="s">
        <v>238</v>
      </c>
      <c r="B295" s="399" t="s">
        <v>239</v>
      </c>
      <c r="C295" s="399"/>
      <c r="D295" s="399"/>
      <c r="E295" s="399"/>
      <c r="F295" s="419"/>
      <c r="G295" s="414"/>
      <c r="H295" s="414"/>
      <c r="I295" s="414"/>
      <c r="J295" s="414" t="s">
        <v>840</v>
      </c>
      <c r="K295" s="290"/>
      <c r="L295" s="293"/>
      <c r="M295" s="293"/>
      <c r="N295" s="292"/>
      <c r="O295" s="292"/>
      <c r="P295" s="292"/>
      <c r="Q295" s="292"/>
      <c r="R295" s="292"/>
      <c r="S295" s="292"/>
      <c r="T295" s="292"/>
      <c r="U295" s="292"/>
      <c r="V295" s="292"/>
      <c r="W295" s="292"/>
      <c r="X295" s="292"/>
      <c r="Y295" s="292"/>
      <c r="Z295" s="292"/>
      <c r="AA295" s="292"/>
      <c r="AB295" s="292"/>
      <c r="AC295" s="292"/>
      <c r="AD295" s="292"/>
      <c r="AE295" s="292"/>
      <c r="AF295" s="292"/>
      <c r="AG295" s="292"/>
      <c r="AH295" s="292"/>
      <c r="AI295" s="292"/>
      <c r="AJ295" s="292"/>
      <c r="AK295" s="292"/>
      <c r="AL295" s="292"/>
      <c r="AM295" s="292"/>
      <c r="AN295" s="292"/>
      <c r="AO295" s="292"/>
    </row>
    <row r="296" spans="1:41" ht="12">
      <c r="A296" s="415" t="s">
        <v>50</v>
      </c>
      <c r="B296" s="415"/>
      <c r="C296" s="257">
        <f>SUM(C297:C301)</f>
        <v>1245.896</v>
      </c>
      <c r="D296" s="280">
        <f>SUM(D297:D301)</f>
        <v>1167.71</v>
      </c>
      <c r="E296" s="280">
        <f>SUM(E297:E301)</f>
        <v>1167.71</v>
      </c>
      <c r="F296" s="419"/>
      <c r="G296" s="414"/>
      <c r="H296" s="414"/>
      <c r="I296" s="414"/>
      <c r="J296" s="414"/>
      <c r="K296" s="290"/>
      <c r="L296" s="293"/>
      <c r="M296" s="293"/>
      <c r="N296" s="292"/>
      <c r="O296" s="292"/>
      <c r="P296" s="292"/>
      <c r="Q296" s="292"/>
      <c r="R296" s="292"/>
      <c r="S296" s="292"/>
      <c r="T296" s="292"/>
      <c r="U296" s="292"/>
      <c r="V296" s="292"/>
      <c r="W296" s="292"/>
      <c r="X296" s="292"/>
      <c r="Y296" s="292"/>
      <c r="Z296" s="292"/>
      <c r="AA296" s="292"/>
      <c r="AB296" s="292"/>
      <c r="AC296" s="292"/>
      <c r="AD296" s="292"/>
      <c r="AE296" s="292"/>
      <c r="AF296" s="292"/>
      <c r="AG296" s="292"/>
      <c r="AH296" s="292"/>
      <c r="AI296" s="292"/>
      <c r="AJ296" s="292"/>
      <c r="AK296" s="292"/>
      <c r="AL296" s="292"/>
      <c r="AM296" s="292"/>
      <c r="AN296" s="292"/>
      <c r="AO296" s="292"/>
    </row>
    <row r="297" spans="1:41" ht="12">
      <c r="A297" s="415" t="s">
        <v>7</v>
      </c>
      <c r="B297" s="415"/>
      <c r="C297" s="257">
        <f aca="true" t="shared" si="5" ref="C297:E298">SUM(C304)</f>
        <v>0</v>
      </c>
      <c r="D297" s="280">
        <f t="shared" si="5"/>
        <v>0</v>
      </c>
      <c r="E297" s="280">
        <f t="shared" si="5"/>
        <v>0</v>
      </c>
      <c r="F297" s="419"/>
      <c r="G297" s="414"/>
      <c r="H297" s="414"/>
      <c r="I297" s="414"/>
      <c r="J297" s="414"/>
      <c r="K297" s="290"/>
      <c r="L297" s="293"/>
      <c r="M297" s="293"/>
      <c r="N297" s="292"/>
      <c r="O297" s="292"/>
      <c r="P297" s="292"/>
      <c r="Q297" s="292"/>
      <c r="R297" s="292"/>
      <c r="S297" s="292"/>
      <c r="T297" s="292"/>
      <c r="U297" s="292"/>
      <c r="V297" s="292"/>
      <c r="W297" s="292"/>
      <c r="X297" s="292"/>
      <c r="Y297" s="292"/>
      <c r="Z297" s="292"/>
      <c r="AA297" s="292"/>
      <c r="AB297" s="292"/>
      <c r="AC297" s="292"/>
      <c r="AD297" s="292"/>
      <c r="AE297" s="292"/>
      <c r="AF297" s="292"/>
      <c r="AG297" s="292"/>
      <c r="AH297" s="292"/>
      <c r="AI297" s="292"/>
      <c r="AJ297" s="292"/>
      <c r="AK297" s="292"/>
      <c r="AL297" s="292"/>
      <c r="AM297" s="292"/>
      <c r="AN297" s="292"/>
      <c r="AO297" s="292"/>
    </row>
    <row r="298" spans="1:41" ht="12">
      <c r="A298" s="415" t="s">
        <v>15</v>
      </c>
      <c r="B298" s="415"/>
      <c r="C298" s="257">
        <f t="shared" si="5"/>
        <v>1245.896</v>
      </c>
      <c r="D298" s="257">
        <f t="shared" si="5"/>
        <v>1167.71</v>
      </c>
      <c r="E298" s="280">
        <f t="shared" si="5"/>
        <v>1167.71</v>
      </c>
      <c r="F298" s="419"/>
      <c r="G298" s="414"/>
      <c r="H298" s="414"/>
      <c r="I298" s="414"/>
      <c r="J298" s="414"/>
      <c r="K298" s="290"/>
      <c r="L298" s="293"/>
      <c r="M298" s="293"/>
      <c r="N298" s="292"/>
      <c r="O298" s="292"/>
      <c r="P298" s="292"/>
      <c r="Q298" s="292"/>
      <c r="R298" s="292"/>
      <c r="S298" s="292"/>
      <c r="T298" s="292"/>
      <c r="U298" s="292"/>
      <c r="V298" s="292"/>
      <c r="W298" s="292"/>
      <c r="X298" s="292"/>
      <c r="Y298" s="292"/>
      <c r="Z298" s="292"/>
      <c r="AA298" s="292"/>
      <c r="AB298" s="292"/>
      <c r="AC298" s="292"/>
      <c r="AD298" s="292"/>
      <c r="AE298" s="292"/>
      <c r="AF298" s="292"/>
      <c r="AG298" s="292"/>
      <c r="AH298" s="292"/>
      <c r="AI298" s="292"/>
      <c r="AJ298" s="292"/>
      <c r="AK298" s="292"/>
      <c r="AL298" s="292"/>
      <c r="AM298" s="292"/>
      <c r="AN298" s="292"/>
      <c r="AO298" s="292"/>
    </row>
    <row r="299" spans="1:41" ht="12">
      <c r="A299" s="415" t="s">
        <v>16</v>
      </c>
      <c r="B299" s="415"/>
      <c r="C299" s="257">
        <f aca="true" t="shared" si="6" ref="C299:E301">SUM(C306)</f>
        <v>0</v>
      </c>
      <c r="D299" s="280">
        <f t="shared" si="6"/>
        <v>0</v>
      </c>
      <c r="E299" s="280">
        <f t="shared" si="6"/>
        <v>0</v>
      </c>
      <c r="F299" s="419"/>
      <c r="G299" s="414"/>
      <c r="H299" s="414"/>
      <c r="I299" s="414"/>
      <c r="J299" s="414"/>
      <c r="K299" s="290"/>
      <c r="L299" s="293"/>
      <c r="M299" s="293"/>
      <c r="N299" s="292"/>
      <c r="O299" s="292"/>
      <c r="P299" s="292"/>
      <c r="Q299" s="292"/>
      <c r="R299" s="292"/>
      <c r="S299" s="292"/>
      <c r="T299" s="292"/>
      <c r="U299" s="292"/>
      <c r="V299" s="292"/>
      <c r="W299" s="292"/>
      <c r="X299" s="292"/>
      <c r="Y299" s="292"/>
      <c r="Z299" s="292"/>
      <c r="AA299" s="292"/>
      <c r="AB299" s="292"/>
      <c r="AC299" s="292"/>
      <c r="AD299" s="292"/>
      <c r="AE299" s="292"/>
      <c r="AF299" s="292"/>
      <c r="AG299" s="292"/>
      <c r="AH299" s="292"/>
      <c r="AI299" s="292"/>
      <c r="AJ299" s="292"/>
      <c r="AK299" s="292"/>
      <c r="AL299" s="292"/>
      <c r="AM299" s="292"/>
      <c r="AN299" s="292"/>
      <c r="AO299" s="292"/>
    </row>
    <row r="300" spans="1:41" ht="12">
      <c r="A300" s="415" t="s">
        <v>17</v>
      </c>
      <c r="B300" s="415"/>
      <c r="C300" s="257">
        <f t="shared" si="6"/>
        <v>0</v>
      </c>
      <c r="D300" s="280">
        <f t="shared" si="6"/>
        <v>0</v>
      </c>
      <c r="E300" s="280">
        <f t="shared" si="6"/>
        <v>0</v>
      </c>
      <c r="F300" s="419"/>
      <c r="G300" s="414"/>
      <c r="H300" s="414"/>
      <c r="I300" s="414"/>
      <c r="J300" s="414"/>
      <c r="K300" s="290"/>
      <c r="L300" s="293"/>
      <c r="M300" s="293"/>
      <c r="N300" s="292"/>
      <c r="O300" s="292"/>
      <c r="P300" s="292"/>
      <c r="Q300" s="292"/>
      <c r="R300" s="292"/>
      <c r="S300" s="292"/>
      <c r="T300" s="292"/>
      <c r="U300" s="292"/>
      <c r="V300" s="292"/>
      <c r="W300" s="292"/>
      <c r="X300" s="292"/>
      <c r="Y300" s="292"/>
      <c r="Z300" s="292"/>
      <c r="AA300" s="292"/>
      <c r="AB300" s="292"/>
      <c r="AC300" s="292"/>
      <c r="AD300" s="292"/>
      <c r="AE300" s="292"/>
      <c r="AF300" s="292"/>
      <c r="AG300" s="292"/>
      <c r="AH300" s="292"/>
      <c r="AI300" s="292"/>
      <c r="AJ300" s="292"/>
      <c r="AK300" s="292"/>
      <c r="AL300" s="292"/>
      <c r="AM300" s="292"/>
      <c r="AN300" s="292"/>
      <c r="AO300" s="292"/>
    </row>
    <row r="301" spans="1:41" ht="12">
      <c r="A301" s="415" t="s">
        <v>5</v>
      </c>
      <c r="B301" s="415"/>
      <c r="C301" s="257">
        <f t="shared" si="6"/>
        <v>0</v>
      </c>
      <c r="D301" s="280">
        <f t="shared" si="6"/>
        <v>0</v>
      </c>
      <c r="E301" s="280">
        <f t="shared" si="6"/>
        <v>0</v>
      </c>
      <c r="F301" s="419"/>
      <c r="G301" s="414"/>
      <c r="H301" s="414"/>
      <c r="I301" s="414"/>
      <c r="J301" s="414"/>
      <c r="K301" s="290"/>
      <c r="L301" s="293"/>
      <c r="M301" s="293"/>
      <c r="N301" s="292"/>
      <c r="O301" s="292"/>
      <c r="P301" s="292"/>
      <c r="Q301" s="292"/>
      <c r="R301" s="292"/>
      <c r="S301" s="292"/>
      <c r="T301" s="292"/>
      <c r="U301" s="292"/>
      <c r="V301" s="292"/>
      <c r="W301" s="292"/>
      <c r="X301" s="292"/>
      <c r="Y301" s="292"/>
      <c r="Z301" s="292"/>
      <c r="AA301" s="292"/>
      <c r="AB301" s="292"/>
      <c r="AC301" s="292"/>
      <c r="AD301" s="292"/>
      <c r="AE301" s="292"/>
      <c r="AF301" s="292"/>
      <c r="AG301" s="292"/>
      <c r="AH301" s="292"/>
      <c r="AI301" s="292"/>
      <c r="AJ301" s="292"/>
      <c r="AK301" s="292"/>
      <c r="AL301" s="292"/>
      <c r="AM301" s="292"/>
      <c r="AN301" s="292"/>
      <c r="AO301" s="292"/>
    </row>
    <row r="302" spans="1:41" ht="12.75" customHeight="1">
      <c r="A302" s="257" t="s">
        <v>240</v>
      </c>
      <c r="B302" s="450" t="s">
        <v>241</v>
      </c>
      <c r="C302" s="451"/>
      <c r="D302" s="451"/>
      <c r="E302" s="452"/>
      <c r="F302" s="419" t="s">
        <v>242</v>
      </c>
      <c r="G302" s="414"/>
      <c r="H302" s="414"/>
      <c r="I302" s="414"/>
      <c r="J302" s="414" t="s">
        <v>839</v>
      </c>
      <c r="K302" s="435"/>
      <c r="L302" s="436"/>
      <c r="M302" s="436"/>
      <c r="N302" s="438"/>
      <c r="O302" s="438"/>
      <c r="P302" s="438"/>
      <c r="Q302" s="438"/>
      <c r="R302" s="438"/>
      <c r="S302" s="438"/>
      <c r="T302" s="438"/>
      <c r="U302" s="438"/>
      <c r="V302" s="438"/>
      <c r="W302" s="438"/>
      <c r="X302" s="438"/>
      <c r="Y302" s="438"/>
      <c r="Z302" s="438"/>
      <c r="AA302" s="438"/>
      <c r="AB302" s="438"/>
      <c r="AC302" s="438"/>
      <c r="AD302" s="438"/>
      <c r="AE302" s="438"/>
      <c r="AF302" s="438"/>
      <c r="AG302" s="438"/>
      <c r="AH302" s="438"/>
      <c r="AI302" s="438"/>
      <c r="AJ302" s="438"/>
      <c r="AK302" s="438"/>
      <c r="AL302" s="438"/>
      <c r="AM302" s="438"/>
      <c r="AN302" s="438"/>
      <c r="AO302" s="438"/>
    </row>
    <row r="303" spans="1:41" ht="12">
      <c r="A303" s="453" t="s">
        <v>50</v>
      </c>
      <c r="B303" s="454"/>
      <c r="C303" s="257">
        <f>SUM(C304:C308)</f>
        <v>1245.896</v>
      </c>
      <c r="D303" s="280">
        <f>SUM(D304:D308)</f>
        <v>1167.71</v>
      </c>
      <c r="E303" s="280">
        <f>SUM(E304:E308)</f>
        <v>1167.71</v>
      </c>
      <c r="F303" s="419"/>
      <c r="G303" s="414"/>
      <c r="H303" s="414"/>
      <c r="I303" s="414"/>
      <c r="J303" s="414"/>
      <c r="K303" s="435"/>
      <c r="L303" s="436"/>
      <c r="M303" s="436"/>
      <c r="N303" s="438"/>
      <c r="O303" s="438"/>
      <c r="P303" s="438"/>
      <c r="Q303" s="438"/>
      <c r="R303" s="438"/>
      <c r="S303" s="438"/>
      <c r="T303" s="438"/>
      <c r="U303" s="438"/>
      <c r="V303" s="438"/>
      <c r="W303" s="438"/>
      <c r="X303" s="438"/>
      <c r="Y303" s="438"/>
      <c r="Z303" s="438"/>
      <c r="AA303" s="438"/>
      <c r="AB303" s="438"/>
      <c r="AC303" s="438"/>
      <c r="AD303" s="438"/>
      <c r="AE303" s="438"/>
      <c r="AF303" s="438"/>
      <c r="AG303" s="438"/>
      <c r="AH303" s="438"/>
      <c r="AI303" s="438"/>
      <c r="AJ303" s="438"/>
      <c r="AK303" s="438"/>
      <c r="AL303" s="438"/>
      <c r="AM303" s="438"/>
      <c r="AN303" s="438"/>
      <c r="AO303" s="438"/>
    </row>
    <row r="304" spans="1:41" ht="12.75" customHeight="1">
      <c r="A304" s="453" t="s">
        <v>7</v>
      </c>
      <c r="B304" s="454"/>
      <c r="C304" s="257">
        <f>SUM(D304,E304,F304,G304,H304)</f>
        <v>0</v>
      </c>
      <c r="D304" s="280">
        <v>0</v>
      </c>
      <c r="E304" s="280">
        <v>0</v>
      </c>
      <c r="F304" s="419"/>
      <c r="G304" s="414"/>
      <c r="H304" s="414"/>
      <c r="I304" s="414"/>
      <c r="J304" s="414"/>
      <c r="K304" s="435"/>
      <c r="L304" s="436"/>
      <c r="M304" s="436"/>
      <c r="N304" s="438"/>
      <c r="O304" s="438"/>
      <c r="P304" s="438"/>
      <c r="Q304" s="438"/>
      <c r="R304" s="438"/>
      <c r="S304" s="438"/>
      <c r="T304" s="438"/>
      <c r="U304" s="438"/>
      <c r="V304" s="438"/>
      <c r="W304" s="438"/>
      <c r="X304" s="438"/>
      <c r="Y304" s="438"/>
      <c r="Z304" s="438"/>
      <c r="AA304" s="438"/>
      <c r="AB304" s="438"/>
      <c r="AC304" s="438"/>
      <c r="AD304" s="438"/>
      <c r="AE304" s="438"/>
      <c r="AF304" s="438"/>
      <c r="AG304" s="438"/>
      <c r="AH304" s="438"/>
      <c r="AI304" s="438"/>
      <c r="AJ304" s="438"/>
      <c r="AK304" s="438"/>
      <c r="AL304" s="438"/>
      <c r="AM304" s="438"/>
      <c r="AN304" s="438"/>
      <c r="AO304" s="438"/>
    </row>
    <row r="305" spans="1:41" ht="12.75" customHeight="1">
      <c r="A305" s="453" t="s">
        <v>15</v>
      </c>
      <c r="B305" s="454"/>
      <c r="C305" s="257">
        <v>1245.896</v>
      </c>
      <c r="D305" s="280">
        <v>1167.71</v>
      </c>
      <c r="E305" s="280">
        <v>1167.71</v>
      </c>
      <c r="F305" s="419"/>
      <c r="G305" s="414"/>
      <c r="H305" s="414"/>
      <c r="I305" s="414"/>
      <c r="J305" s="414"/>
      <c r="K305" s="435"/>
      <c r="L305" s="436"/>
      <c r="M305" s="436"/>
      <c r="N305" s="438"/>
      <c r="O305" s="438"/>
      <c r="P305" s="438"/>
      <c r="Q305" s="438"/>
      <c r="R305" s="438"/>
      <c r="S305" s="438"/>
      <c r="T305" s="438"/>
      <c r="U305" s="438"/>
      <c r="V305" s="438"/>
      <c r="W305" s="438"/>
      <c r="X305" s="438"/>
      <c r="Y305" s="438"/>
      <c r="Z305" s="438"/>
      <c r="AA305" s="438"/>
      <c r="AB305" s="438"/>
      <c r="AC305" s="438"/>
      <c r="AD305" s="438"/>
      <c r="AE305" s="438"/>
      <c r="AF305" s="438"/>
      <c r="AG305" s="438"/>
      <c r="AH305" s="438"/>
      <c r="AI305" s="438"/>
      <c r="AJ305" s="438"/>
      <c r="AK305" s="438"/>
      <c r="AL305" s="438"/>
      <c r="AM305" s="438"/>
      <c r="AN305" s="438"/>
      <c r="AO305" s="438"/>
    </row>
    <row r="306" spans="1:41" ht="12.75" customHeight="1">
      <c r="A306" s="453" t="s">
        <v>16</v>
      </c>
      <c r="B306" s="454"/>
      <c r="C306" s="257">
        <f>SUM(D306,E306,F306,G306,H306)</f>
        <v>0</v>
      </c>
      <c r="D306" s="280">
        <v>0</v>
      </c>
      <c r="E306" s="280">
        <v>0</v>
      </c>
      <c r="F306" s="419"/>
      <c r="G306" s="414"/>
      <c r="H306" s="414"/>
      <c r="I306" s="414"/>
      <c r="J306" s="414"/>
      <c r="K306" s="435"/>
      <c r="L306" s="436"/>
      <c r="M306" s="436"/>
      <c r="N306" s="438"/>
      <c r="O306" s="438"/>
      <c r="P306" s="438"/>
      <c r="Q306" s="438"/>
      <c r="R306" s="438"/>
      <c r="S306" s="438"/>
      <c r="T306" s="438"/>
      <c r="U306" s="438"/>
      <c r="V306" s="438"/>
      <c r="W306" s="438"/>
      <c r="X306" s="438"/>
      <c r="Y306" s="438"/>
      <c r="Z306" s="438"/>
      <c r="AA306" s="438"/>
      <c r="AB306" s="438"/>
      <c r="AC306" s="438"/>
      <c r="AD306" s="438"/>
      <c r="AE306" s="438"/>
      <c r="AF306" s="438"/>
      <c r="AG306" s="438"/>
      <c r="AH306" s="438"/>
      <c r="AI306" s="438"/>
      <c r="AJ306" s="438"/>
      <c r="AK306" s="438"/>
      <c r="AL306" s="438"/>
      <c r="AM306" s="438"/>
      <c r="AN306" s="438"/>
      <c r="AO306" s="438"/>
    </row>
    <row r="307" spans="1:41" ht="12.75" customHeight="1">
      <c r="A307" s="453" t="s">
        <v>17</v>
      </c>
      <c r="B307" s="454"/>
      <c r="C307" s="257">
        <f>SUM(D307,E307,F307,G307,H307)</f>
        <v>0</v>
      </c>
      <c r="D307" s="280">
        <v>0</v>
      </c>
      <c r="E307" s="280">
        <v>0</v>
      </c>
      <c r="F307" s="419"/>
      <c r="G307" s="414"/>
      <c r="H307" s="414"/>
      <c r="I307" s="414"/>
      <c r="J307" s="414"/>
      <c r="K307" s="435"/>
      <c r="L307" s="436"/>
      <c r="M307" s="436"/>
      <c r="N307" s="438"/>
      <c r="O307" s="438"/>
      <c r="P307" s="438"/>
      <c r="Q307" s="438"/>
      <c r="R307" s="438"/>
      <c r="S307" s="438"/>
      <c r="T307" s="438"/>
      <c r="U307" s="438"/>
      <c r="V307" s="438"/>
      <c r="W307" s="438"/>
      <c r="X307" s="438"/>
      <c r="Y307" s="438"/>
      <c r="Z307" s="438"/>
      <c r="AA307" s="438"/>
      <c r="AB307" s="438"/>
      <c r="AC307" s="438"/>
      <c r="AD307" s="438"/>
      <c r="AE307" s="438"/>
      <c r="AF307" s="438"/>
      <c r="AG307" s="438"/>
      <c r="AH307" s="438"/>
      <c r="AI307" s="438"/>
      <c r="AJ307" s="438"/>
      <c r="AK307" s="438"/>
      <c r="AL307" s="438"/>
      <c r="AM307" s="438"/>
      <c r="AN307" s="438"/>
      <c r="AO307" s="438"/>
    </row>
    <row r="308" spans="1:41" ht="12.75" customHeight="1">
      <c r="A308" s="453" t="s">
        <v>5</v>
      </c>
      <c r="B308" s="454"/>
      <c r="C308" s="257">
        <f>SUM(D308,E308,F308,G308,H308)</f>
        <v>0</v>
      </c>
      <c r="D308" s="280">
        <v>0</v>
      </c>
      <c r="E308" s="280">
        <v>0</v>
      </c>
      <c r="F308" s="419"/>
      <c r="G308" s="414"/>
      <c r="H308" s="414"/>
      <c r="I308" s="414"/>
      <c r="J308" s="414"/>
      <c r="K308" s="435"/>
      <c r="L308" s="436"/>
      <c r="M308" s="436"/>
      <c r="N308" s="438"/>
      <c r="O308" s="438"/>
      <c r="P308" s="438"/>
      <c r="Q308" s="438"/>
      <c r="R308" s="438"/>
      <c r="S308" s="438"/>
      <c r="T308" s="438"/>
      <c r="U308" s="438"/>
      <c r="V308" s="438"/>
      <c r="W308" s="438"/>
      <c r="X308" s="438"/>
      <c r="Y308" s="438"/>
      <c r="Z308" s="438"/>
      <c r="AA308" s="438"/>
      <c r="AB308" s="438"/>
      <c r="AC308" s="438"/>
      <c r="AD308" s="438"/>
      <c r="AE308" s="438"/>
      <c r="AF308" s="438"/>
      <c r="AG308" s="438"/>
      <c r="AH308" s="438"/>
      <c r="AI308" s="438"/>
      <c r="AJ308" s="438"/>
      <c r="AK308" s="438"/>
      <c r="AL308" s="438"/>
      <c r="AM308" s="438"/>
      <c r="AN308" s="438"/>
      <c r="AO308" s="438"/>
    </row>
    <row r="309" spans="1:41" ht="6" customHeight="1">
      <c r="A309" s="345"/>
      <c r="B309" s="345"/>
      <c r="C309" s="345"/>
      <c r="D309" s="345"/>
      <c r="E309" s="345"/>
      <c r="F309" s="419"/>
      <c r="G309" s="414"/>
      <c r="H309" s="414"/>
      <c r="I309" s="414"/>
      <c r="J309" s="414"/>
      <c r="K309" s="290"/>
      <c r="L309" s="293"/>
      <c r="M309" s="293"/>
      <c r="N309" s="292"/>
      <c r="O309" s="292"/>
      <c r="P309" s="292"/>
      <c r="Q309" s="292"/>
      <c r="R309" s="292"/>
      <c r="S309" s="292"/>
      <c r="T309" s="292"/>
      <c r="U309" s="292"/>
      <c r="V309" s="292"/>
      <c r="W309" s="292"/>
      <c r="X309" s="292"/>
      <c r="Y309" s="292"/>
      <c r="Z309" s="292"/>
      <c r="AA309" s="292"/>
      <c r="AB309" s="292"/>
      <c r="AC309" s="292"/>
      <c r="AD309" s="292"/>
      <c r="AE309" s="292"/>
      <c r="AF309" s="292"/>
      <c r="AG309" s="292"/>
      <c r="AH309" s="292"/>
      <c r="AI309" s="292"/>
      <c r="AJ309" s="292"/>
      <c r="AK309" s="292"/>
      <c r="AL309" s="292"/>
      <c r="AM309" s="292"/>
      <c r="AN309" s="292"/>
      <c r="AO309" s="292"/>
    </row>
    <row r="310" spans="1:41" ht="11.25" customHeight="1">
      <c r="A310" s="345" t="s">
        <v>841</v>
      </c>
      <c r="B310" s="345"/>
      <c r="C310" s="345"/>
      <c r="D310" s="345"/>
      <c r="E310" s="345"/>
      <c r="F310" s="279"/>
      <c r="G310" s="289" t="s">
        <v>807</v>
      </c>
      <c r="H310" s="289" t="s">
        <v>121</v>
      </c>
      <c r="I310" s="289" t="s">
        <v>807</v>
      </c>
      <c r="J310" s="289"/>
      <c r="K310" s="290"/>
      <c r="L310" s="293"/>
      <c r="M310" s="293"/>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row>
    <row r="311" spans="1:41" ht="23.25" customHeight="1">
      <c r="A311" s="288" t="s">
        <v>243</v>
      </c>
      <c r="B311" s="399" t="s">
        <v>244</v>
      </c>
      <c r="C311" s="399"/>
      <c r="D311" s="399"/>
      <c r="E311" s="399"/>
      <c r="F311" s="419"/>
      <c r="G311" s="414"/>
      <c r="H311" s="414"/>
      <c r="I311" s="414"/>
      <c r="J311" s="414"/>
      <c r="K311" s="290"/>
      <c r="L311" s="293"/>
      <c r="M311" s="293"/>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row>
    <row r="312" spans="1:41" ht="12">
      <c r="A312" s="415" t="s">
        <v>50</v>
      </c>
      <c r="B312" s="415"/>
      <c r="C312" s="257">
        <f>SUM(C313:C317)</f>
        <v>748.8899999999999</v>
      </c>
      <c r="D312" s="280">
        <f>SUM(D313:D317)</f>
        <v>748.8899999999999</v>
      </c>
      <c r="E312" s="280">
        <f>SUM(E313:E317)</f>
        <v>748.8899999999999</v>
      </c>
      <c r="F312" s="419"/>
      <c r="G312" s="414"/>
      <c r="H312" s="414"/>
      <c r="I312" s="414"/>
      <c r="J312" s="414"/>
      <c r="K312" s="435"/>
      <c r="L312" s="436"/>
      <c r="M312" s="436"/>
      <c r="N312" s="438"/>
      <c r="O312" s="438"/>
      <c r="P312" s="438"/>
      <c r="Q312" s="438"/>
      <c r="R312" s="438"/>
      <c r="S312" s="438"/>
      <c r="T312" s="438"/>
      <c r="U312" s="438"/>
      <c r="V312" s="438"/>
      <c r="W312" s="438"/>
      <c r="X312" s="438"/>
      <c r="Y312" s="438"/>
      <c r="Z312" s="438"/>
      <c r="AA312" s="438"/>
      <c r="AB312" s="438"/>
      <c r="AC312" s="438"/>
      <c r="AD312" s="438"/>
      <c r="AE312" s="438"/>
      <c r="AF312" s="438"/>
      <c r="AG312" s="438"/>
      <c r="AH312" s="438"/>
      <c r="AI312" s="438"/>
      <c r="AJ312" s="438"/>
      <c r="AK312" s="438"/>
      <c r="AL312" s="438"/>
      <c r="AM312" s="438"/>
      <c r="AN312" s="438"/>
      <c r="AO312" s="438"/>
    </row>
    <row r="313" spans="1:41" ht="12">
      <c r="A313" s="415" t="s">
        <v>7</v>
      </c>
      <c r="B313" s="415"/>
      <c r="C313" s="257">
        <f aca="true" t="shared" si="7" ref="C313:E317">SUM(C320+C327+C334+C341+C349)</f>
        <v>79.56378</v>
      </c>
      <c r="D313" s="257">
        <f t="shared" si="7"/>
        <v>79.56378</v>
      </c>
      <c r="E313" s="257">
        <f t="shared" si="7"/>
        <v>79.56378</v>
      </c>
      <c r="F313" s="419"/>
      <c r="G313" s="414"/>
      <c r="H313" s="414"/>
      <c r="I313" s="414"/>
      <c r="J313" s="414"/>
      <c r="K313" s="435"/>
      <c r="L313" s="436"/>
      <c r="M313" s="436"/>
      <c r="N313" s="438"/>
      <c r="O313" s="438"/>
      <c r="P313" s="438"/>
      <c r="Q313" s="438"/>
      <c r="R313" s="438"/>
      <c r="S313" s="438"/>
      <c r="T313" s="438"/>
      <c r="U313" s="438"/>
      <c r="V313" s="438"/>
      <c r="W313" s="438"/>
      <c r="X313" s="438"/>
      <c r="Y313" s="438"/>
      <c r="Z313" s="438"/>
      <c r="AA313" s="438"/>
      <c r="AB313" s="438"/>
      <c r="AC313" s="438"/>
      <c r="AD313" s="438"/>
      <c r="AE313" s="438"/>
      <c r="AF313" s="438"/>
      <c r="AG313" s="438"/>
      <c r="AH313" s="438"/>
      <c r="AI313" s="438"/>
      <c r="AJ313" s="438"/>
      <c r="AK313" s="438"/>
      <c r="AL313" s="438"/>
      <c r="AM313" s="438"/>
      <c r="AN313" s="438"/>
      <c r="AO313" s="438"/>
    </row>
    <row r="314" spans="1:41" ht="12">
      <c r="A314" s="415" t="s">
        <v>15</v>
      </c>
      <c r="B314" s="415"/>
      <c r="C314" s="257">
        <f t="shared" si="7"/>
        <v>669.3262199999999</v>
      </c>
      <c r="D314" s="257">
        <f t="shared" si="7"/>
        <v>669.3262199999999</v>
      </c>
      <c r="E314" s="257">
        <f t="shared" si="7"/>
        <v>669.3262199999999</v>
      </c>
      <c r="F314" s="419"/>
      <c r="G314" s="414"/>
      <c r="H314" s="414"/>
      <c r="I314" s="414"/>
      <c r="J314" s="414"/>
      <c r="K314" s="435"/>
      <c r="L314" s="436"/>
      <c r="M314" s="436"/>
      <c r="N314" s="438"/>
      <c r="O314" s="438"/>
      <c r="P314" s="438"/>
      <c r="Q314" s="438"/>
      <c r="R314" s="438"/>
      <c r="S314" s="438"/>
      <c r="T314" s="438"/>
      <c r="U314" s="438"/>
      <c r="V314" s="438"/>
      <c r="W314" s="438"/>
      <c r="X314" s="438"/>
      <c r="Y314" s="438"/>
      <c r="Z314" s="438"/>
      <c r="AA314" s="438"/>
      <c r="AB314" s="438"/>
      <c r="AC314" s="438"/>
      <c r="AD314" s="438"/>
      <c r="AE314" s="438"/>
      <c r="AF314" s="438"/>
      <c r="AG314" s="438"/>
      <c r="AH314" s="438"/>
      <c r="AI314" s="438"/>
      <c r="AJ314" s="438"/>
      <c r="AK314" s="438"/>
      <c r="AL314" s="438"/>
      <c r="AM314" s="438"/>
      <c r="AN314" s="438"/>
      <c r="AO314" s="438"/>
    </row>
    <row r="315" spans="1:41" ht="12">
      <c r="A315" s="415" t="s">
        <v>16</v>
      </c>
      <c r="B315" s="415"/>
      <c r="C315" s="257">
        <f t="shared" si="7"/>
        <v>0</v>
      </c>
      <c r="D315" s="257">
        <f t="shared" si="7"/>
        <v>0</v>
      </c>
      <c r="E315" s="257">
        <f t="shared" si="7"/>
        <v>0</v>
      </c>
      <c r="F315" s="419"/>
      <c r="G315" s="414"/>
      <c r="H315" s="414"/>
      <c r="I315" s="414"/>
      <c r="J315" s="414"/>
      <c r="K315" s="435"/>
      <c r="L315" s="436"/>
      <c r="M315" s="436"/>
      <c r="N315" s="438"/>
      <c r="O315" s="438"/>
      <c r="P315" s="438"/>
      <c r="Q315" s="438"/>
      <c r="R315" s="438"/>
      <c r="S315" s="438"/>
      <c r="T315" s="438"/>
      <c r="U315" s="438"/>
      <c r="V315" s="438"/>
      <c r="W315" s="438"/>
      <c r="X315" s="438"/>
      <c r="Y315" s="438"/>
      <c r="Z315" s="438"/>
      <c r="AA315" s="438"/>
      <c r="AB315" s="438"/>
      <c r="AC315" s="438"/>
      <c r="AD315" s="438"/>
      <c r="AE315" s="438"/>
      <c r="AF315" s="438"/>
      <c r="AG315" s="438"/>
      <c r="AH315" s="438"/>
      <c r="AI315" s="438"/>
      <c r="AJ315" s="438"/>
      <c r="AK315" s="438"/>
      <c r="AL315" s="438"/>
      <c r="AM315" s="438"/>
      <c r="AN315" s="438"/>
      <c r="AO315" s="438"/>
    </row>
    <row r="316" spans="1:41" ht="12">
      <c r="A316" s="415" t="s">
        <v>17</v>
      </c>
      <c r="B316" s="415"/>
      <c r="C316" s="257">
        <f t="shared" si="7"/>
        <v>0</v>
      </c>
      <c r="D316" s="257">
        <f t="shared" si="7"/>
        <v>0</v>
      </c>
      <c r="E316" s="257">
        <f t="shared" si="7"/>
        <v>0</v>
      </c>
      <c r="F316" s="419"/>
      <c r="G316" s="414"/>
      <c r="H316" s="414"/>
      <c r="I316" s="414"/>
      <c r="J316" s="414"/>
      <c r="K316" s="435"/>
      <c r="L316" s="436"/>
      <c r="M316" s="436"/>
      <c r="N316" s="438"/>
      <c r="O316" s="438"/>
      <c r="P316" s="438"/>
      <c r="Q316" s="438"/>
      <c r="R316" s="438"/>
      <c r="S316" s="438"/>
      <c r="T316" s="438"/>
      <c r="U316" s="438"/>
      <c r="V316" s="438"/>
      <c r="W316" s="438"/>
      <c r="X316" s="438"/>
      <c r="Y316" s="438"/>
      <c r="Z316" s="438"/>
      <c r="AA316" s="438"/>
      <c r="AB316" s="438"/>
      <c r="AC316" s="438"/>
      <c r="AD316" s="438"/>
      <c r="AE316" s="438"/>
      <c r="AF316" s="438"/>
      <c r="AG316" s="438"/>
      <c r="AH316" s="438"/>
      <c r="AI316" s="438"/>
      <c r="AJ316" s="438"/>
      <c r="AK316" s="438"/>
      <c r="AL316" s="438"/>
      <c r="AM316" s="438"/>
      <c r="AN316" s="438"/>
      <c r="AO316" s="438"/>
    </row>
    <row r="317" spans="1:41" ht="12">
      <c r="A317" s="415" t="s">
        <v>5</v>
      </c>
      <c r="B317" s="415"/>
      <c r="C317" s="257">
        <f t="shared" si="7"/>
        <v>0</v>
      </c>
      <c r="D317" s="257">
        <f t="shared" si="7"/>
        <v>0</v>
      </c>
      <c r="E317" s="257">
        <f t="shared" si="7"/>
        <v>0</v>
      </c>
      <c r="F317" s="419"/>
      <c r="G317" s="414"/>
      <c r="H317" s="414"/>
      <c r="I317" s="414"/>
      <c r="J317" s="414"/>
      <c r="K317" s="435"/>
      <c r="L317" s="436"/>
      <c r="M317" s="436"/>
      <c r="N317" s="438"/>
      <c r="O317" s="438"/>
      <c r="P317" s="438"/>
      <c r="Q317" s="438"/>
      <c r="R317" s="438"/>
      <c r="S317" s="438"/>
      <c r="T317" s="438"/>
      <c r="U317" s="438"/>
      <c r="V317" s="438"/>
      <c r="W317" s="438"/>
      <c r="X317" s="438"/>
      <c r="Y317" s="438"/>
      <c r="Z317" s="438"/>
      <c r="AA317" s="438"/>
      <c r="AB317" s="438"/>
      <c r="AC317" s="438"/>
      <c r="AD317" s="438"/>
      <c r="AE317" s="438"/>
      <c r="AF317" s="438"/>
      <c r="AG317" s="438"/>
      <c r="AH317" s="438"/>
      <c r="AI317" s="438"/>
      <c r="AJ317" s="438"/>
      <c r="AK317" s="438"/>
      <c r="AL317" s="438"/>
      <c r="AM317" s="438"/>
      <c r="AN317" s="438"/>
      <c r="AO317" s="438"/>
    </row>
    <row r="318" spans="1:41" ht="38.25" customHeight="1">
      <c r="A318" s="257" t="s">
        <v>245</v>
      </c>
      <c r="B318" s="398" t="s">
        <v>246</v>
      </c>
      <c r="C318" s="398"/>
      <c r="D318" s="398"/>
      <c r="E318" s="398"/>
      <c r="F318" s="419" t="s">
        <v>161</v>
      </c>
      <c r="G318" s="414" t="s">
        <v>139</v>
      </c>
      <c r="H318" s="414" t="s">
        <v>117</v>
      </c>
      <c r="I318" s="414"/>
      <c r="J318" s="414" t="s">
        <v>842</v>
      </c>
      <c r="K318" s="435"/>
      <c r="L318" s="436"/>
      <c r="M318" s="436"/>
      <c r="N318" s="438"/>
      <c r="O318" s="438"/>
      <c r="P318" s="438"/>
      <c r="Q318" s="438"/>
      <c r="R318" s="438"/>
      <c r="S318" s="438"/>
      <c r="T318" s="438"/>
      <c r="U318" s="438"/>
      <c r="V318" s="438"/>
      <c r="W318" s="438"/>
      <c r="X318" s="438"/>
      <c r="Y318" s="438"/>
      <c r="Z318" s="438"/>
      <c r="AA318" s="438"/>
      <c r="AB318" s="438"/>
      <c r="AC318" s="438"/>
      <c r="AD318" s="438"/>
      <c r="AE318" s="438"/>
      <c r="AF318" s="438"/>
      <c r="AG318" s="438"/>
      <c r="AH318" s="438"/>
      <c r="AI318" s="438"/>
      <c r="AJ318" s="438"/>
      <c r="AK318" s="438"/>
      <c r="AL318" s="438"/>
      <c r="AM318" s="438"/>
      <c r="AN318" s="438"/>
      <c r="AO318" s="438"/>
    </row>
    <row r="319" spans="1:41" ht="12">
      <c r="A319" s="415" t="s">
        <v>50</v>
      </c>
      <c r="B319" s="415"/>
      <c r="C319" s="257">
        <f>SUM(C320,C321,C322,C323,C324)</f>
        <v>175</v>
      </c>
      <c r="D319" s="280">
        <f>SUM(D320:D324)</f>
        <v>175</v>
      </c>
      <c r="E319" s="280">
        <f>SUM(E320:E324)</f>
        <v>175</v>
      </c>
      <c r="F319" s="419"/>
      <c r="G319" s="414"/>
      <c r="H319" s="414"/>
      <c r="I319" s="414"/>
      <c r="J319" s="414"/>
      <c r="K319" s="435"/>
      <c r="L319" s="436"/>
      <c r="M319" s="436"/>
      <c r="N319" s="438"/>
      <c r="O319" s="438"/>
      <c r="P319" s="438"/>
      <c r="Q319" s="438"/>
      <c r="R319" s="438"/>
      <c r="S319" s="438"/>
      <c r="T319" s="438"/>
      <c r="U319" s="438"/>
      <c r="V319" s="438"/>
      <c r="W319" s="438"/>
      <c r="X319" s="438"/>
      <c r="Y319" s="438"/>
      <c r="Z319" s="438"/>
      <c r="AA319" s="438"/>
      <c r="AB319" s="438"/>
      <c r="AC319" s="438"/>
      <c r="AD319" s="438"/>
      <c r="AE319" s="438"/>
      <c r="AF319" s="438"/>
      <c r="AG319" s="438"/>
      <c r="AH319" s="438"/>
      <c r="AI319" s="438"/>
      <c r="AJ319" s="438"/>
      <c r="AK319" s="438"/>
      <c r="AL319" s="438"/>
      <c r="AM319" s="438"/>
      <c r="AN319" s="438"/>
      <c r="AO319" s="438"/>
    </row>
    <row r="320" spans="1:41" ht="12">
      <c r="A320" s="415" t="s">
        <v>7</v>
      </c>
      <c r="B320" s="415"/>
      <c r="C320" s="257">
        <v>0</v>
      </c>
      <c r="D320" s="280">
        <v>0</v>
      </c>
      <c r="E320" s="280">
        <v>0</v>
      </c>
      <c r="F320" s="419"/>
      <c r="G320" s="414"/>
      <c r="H320" s="414"/>
      <c r="I320" s="414"/>
      <c r="J320" s="414"/>
      <c r="K320" s="435"/>
      <c r="L320" s="436"/>
      <c r="M320" s="436"/>
      <c r="N320" s="438"/>
      <c r="O320" s="438"/>
      <c r="P320" s="438"/>
      <c r="Q320" s="438"/>
      <c r="R320" s="438"/>
      <c r="S320" s="438"/>
      <c r="T320" s="438"/>
      <c r="U320" s="438"/>
      <c r="V320" s="438"/>
      <c r="W320" s="438"/>
      <c r="X320" s="438"/>
      <c r="Y320" s="438"/>
      <c r="Z320" s="438"/>
      <c r="AA320" s="438"/>
      <c r="AB320" s="438"/>
      <c r="AC320" s="438"/>
      <c r="AD320" s="438"/>
      <c r="AE320" s="438"/>
      <c r="AF320" s="438"/>
      <c r="AG320" s="438"/>
      <c r="AH320" s="438"/>
      <c r="AI320" s="438"/>
      <c r="AJ320" s="438"/>
      <c r="AK320" s="438"/>
      <c r="AL320" s="438"/>
      <c r="AM320" s="438"/>
      <c r="AN320" s="438"/>
      <c r="AO320" s="438"/>
    </row>
    <row r="321" spans="1:41" ht="12">
      <c r="A321" s="415" t="s">
        <v>15</v>
      </c>
      <c r="B321" s="415"/>
      <c r="C321" s="257">
        <v>175</v>
      </c>
      <c r="D321" s="280">
        <v>175</v>
      </c>
      <c r="E321" s="280">
        <v>175</v>
      </c>
      <c r="F321" s="419"/>
      <c r="G321" s="414"/>
      <c r="H321" s="414"/>
      <c r="I321" s="414"/>
      <c r="J321" s="414"/>
      <c r="K321" s="435"/>
      <c r="L321" s="436"/>
      <c r="M321" s="436"/>
      <c r="N321" s="438"/>
      <c r="O321" s="438"/>
      <c r="P321" s="438"/>
      <c r="Q321" s="438"/>
      <c r="R321" s="438"/>
      <c r="S321" s="438"/>
      <c r="T321" s="438"/>
      <c r="U321" s="438"/>
      <c r="V321" s="438"/>
      <c r="W321" s="438"/>
      <c r="X321" s="438"/>
      <c r="Y321" s="438"/>
      <c r="Z321" s="438"/>
      <c r="AA321" s="438"/>
      <c r="AB321" s="438"/>
      <c r="AC321" s="438"/>
      <c r="AD321" s="438"/>
      <c r="AE321" s="438"/>
      <c r="AF321" s="438"/>
      <c r="AG321" s="438"/>
      <c r="AH321" s="438"/>
      <c r="AI321" s="438"/>
      <c r="AJ321" s="438"/>
      <c r="AK321" s="438"/>
      <c r="AL321" s="438"/>
      <c r="AM321" s="438"/>
      <c r="AN321" s="438"/>
      <c r="AO321" s="438"/>
    </row>
    <row r="322" spans="1:41" ht="12">
      <c r="A322" s="415" t="s">
        <v>16</v>
      </c>
      <c r="B322" s="415"/>
      <c r="C322" s="257">
        <v>0</v>
      </c>
      <c r="D322" s="280">
        <v>0</v>
      </c>
      <c r="E322" s="280">
        <v>0</v>
      </c>
      <c r="F322" s="419"/>
      <c r="G322" s="414"/>
      <c r="H322" s="414"/>
      <c r="I322" s="414"/>
      <c r="J322" s="414"/>
      <c r="K322" s="435"/>
      <c r="L322" s="436"/>
      <c r="M322" s="436"/>
      <c r="N322" s="438"/>
      <c r="O322" s="438"/>
      <c r="P322" s="438"/>
      <c r="Q322" s="438"/>
      <c r="R322" s="438"/>
      <c r="S322" s="438"/>
      <c r="T322" s="438"/>
      <c r="U322" s="438"/>
      <c r="V322" s="438"/>
      <c r="W322" s="438"/>
      <c r="X322" s="438"/>
      <c r="Y322" s="438"/>
      <c r="Z322" s="438"/>
      <c r="AA322" s="438"/>
      <c r="AB322" s="438"/>
      <c r="AC322" s="438"/>
      <c r="AD322" s="438"/>
      <c r="AE322" s="438"/>
      <c r="AF322" s="438"/>
      <c r="AG322" s="438"/>
      <c r="AH322" s="438"/>
      <c r="AI322" s="438"/>
      <c r="AJ322" s="438"/>
      <c r="AK322" s="438"/>
      <c r="AL322" s="438"/>
      <c r="AM322" s="438"/>
      <c r="AN322" s="438"/>
      <c r="AO322" s="438"/>
    </row>
    <row r="323" spans="1:41" ht="12">
      <c r="A323" s="415" t="s">
        <v>17</v>
      </c>
      <c r="B323" s="415"/>
      <c r="C323" s="257">
        <v>0</v>
      </c>
      <c r="D323" s="280">
        <v>0</v>
      </c>
      <c r="E323" s="280">
        <v>0</v>
      </c>
      <c r="F323" s="419"/>
      <c r="G323" s="414"/>
      <c r="H323" s="414"/>
      <c r="I323" s="414"/>
      <c r="J323" s="414"/>
      <c r="K323" s="435"/>
      <c r="L323" s="436"/>
      <c r="M323" s="436"/>
      <c r="N323" s="438"/>
      <c r="O323" s="438"/>
      <c r="P323" s="438"/>
      <c r="Q323" s="438"/>
      <c r="R323" s="438"/>
      <c r="S323" s="438"/>
      <c r="T323" s="438"/>
      <c r="U323" s="438"/>
      <c r="V323" s="438"/>
      <c r="W323" s="438"/>
      <c r="X323" s="438"/>
      <c r="Y323" s="438"/>
      <c r="Z323" s="438"/>
      <c r="AA323" s="438"/>
      <c r="AB323" s="438"/>
      <c r="AC323" s="438"/>
      <c r="AD323" s="438"/>
      <c r="AE323" s="438"/>
      <c r="AF323" s="438"/>
      <c r="AG323" s="438"/>
      <c r="AH323" s="438"/>
      <c r="AI323" s="438"/>
      <c r="AJ323" s="438"/>
      <c r="AK323" s="438"/>
      <c r="AL323" s="438"/>
      <c r="AM323" s="438"/>
      <c r="AN323" s="438"/>
      <c r="AO323" s="438"/>
    </row>
    <row r="324" spans="1:41" ht="12">
      <c r="A324" s="415" t="s">
        <v>5</v>
      </c>
      <c r="B324" s="415"/>
      <c r="C324" s="257">
        <v>0</v>
      </c>
      <c r="D324" s="280">
        <v>0</v>
      </c>
      <c r="E324" s="280">
        <v>0</v>
      </c>
      <c r="F324" s="419"/>
      <c r="G324" s="414"/>
      <c r="H324" s="414"/>
      <c r="I324" s="414"/>
      <c r="J324" s="414"/>
      <c r="K324" s="435"/>
      <c r="L324" s="436"/>
      <c r="M324" s="436"/>
      <c r="N324" s="438"/>
      <c r="O324" s="438"/>
      <c r="P324" s="438"/>
      <c r="Q324" s="438"/>
      <c r="R324" s="438"/>
      <c r="S324" s="438"/>
      <c r="T324" s="438"/>
      <c r="U324" s="438"/>
      <c r="V324" s="438"/>
      <c r="W324" s="438"/>
      <c r="X324" s="438"/>
      <c r="Y324" s="438"/>
      <c r="Z324" s="438"/>
      <c r="AA324" s="438"/>
      <c r="AB324" s="438"/>
      <c r="AC324" s="438"/>
      <c r="AD324" s="438"/>
      <c r="AE324" s="438"/>
      <c r="AF324" s="438"/>
      <c r="AG324" s="438"/>
      <c r="AH324" s="438"/>
      <c r="AI324" s="438"/>
      <c r="AJ324" s="438"/>
      <c r="AK324" s="438"/>
      <c r="AL324" s="438"/>
      <c r="AM324" s="438"/>
      <c r="AN324" s="438"/>
      <c r="AO324" s="438"/>
    </row>
    <row r="325" spans="1:41" ht="24" customHeight="1">
      <c r="A325" s="257" t="s">
        <v>247</v>
      </c>
      <c r="B325" s="398" t="s">
        <v>248</v>
      </c>
      <c r="C325" s="398"/>
      <c r="D325" s="398"/>
      <c r="E325" s="398"/>
      <c r="F325" s="419" t="s">
        <v>161</v>
      </c>
      <c r="G325" s="414" t="s">
        <v>143</v>
      </c>
      <c r="H325" s="414" t="s">
        <v>117</v>
      </c>
      <c r="I325" s="414"/>
      <c r="J325" s="414" t="s">
        <v>843</v>
      </c>
      <c r="K325" s="435"/>
      <c r="L325" s="436"/>
      <c r="M325" s="436"/>
      <c r="N325" s="438"/>
      <c r="O325" s="438"/>
      <c r="P325" s="438"/>
      <c r="Q325" s="438"/>
      <c r="R325" s="438"/>
      <c r="S325" s="438"/>
      <c r="T325" s="438"/>
      <c r="U325" s="438"/>
      <c r="V325" s="438"/>
      <c r="W325" s="438"/>
      <c r="X325" s="438"/>
      <c r="Y325" s="438"/>
      <c r="Z325" s="438"/>
      <c r="AA325" s="438"/>
      <c r="AB325" s="438"/>
      <c r="AC325" s="438"/>
      <c r="AD325" s="438"/>
      <c r="AE325" s="438"/>
      <c r="AF325" s="438"/>
      <c r="AG325" s="438"/>
      <c r="AH325" s="438"/>
      <c r="AI325" s="438"/>
      <c r="AJ325" s="438"/>
      <c r="AK325" s="438"/>
      <c r="AL325" s="438"/>
      <c r="AM325" s="438"/>
      <c r="AN325" s="438"/>
      <c r="AO325" s="438"/>
    </row>
    <row r="326" spans="1:41" ht="12">
      <c r="A326" s="415" t="s">
        <v>50</v>
      </c>
      <c r="B326" s="415"/>
      <c r="C326" s="257">
        <f>SUM(C327:C331)</f>
        <v>145</v>
      </c>
      <c r="D326" s="280">
        <f>SUM(D327:D331)</f>
        <v>145</v>
      </c>
      <c r="E326" s="280">
        <f>SUM(E327:E331)</f>
        <v>145</v>
      </c>
      <c r="F326" s="419"/>
      <c r="G326" s="414"/>
      <c r="H326" s="414"/>
      <c r="I326" s="414"/>
      <c r="J326" s="414"/>
      <c r="K326" s="435"/>
      <c r="L326" s="436"/>
      <c r="M326" s="436"/>
      <c r="N326" s="438"/>
      <c r="O326" s="438"/>
      <c r="P326" s="438"/>
      <c r="Q326" s="438"/>
      <c r="R326" s="438"/>
      <c r="S326" s="438"/>
      <c r="T326" s="438"/>
      <c r="U326" s="438"/>
      <c r="V326" s="438"/>
      <c r="W326" s="438"/>
      <c r="X326" s="438"/>
      <c r="Y326" s="438"/>
      <c r="Z326" s="438"/>
      <c r="AA326" s="438"/>
      <c r="AB326" s="438"/>
      <c r="AC326" s="438"/>
      <c r="AD326" s="438"/>
      <c r="AE326" s="438"/>
      <c r="AF326" s="438"/>
      <c r="AG326" s="438"/>
      <c r="AH326" s="438"/>
      <c r="AI326" s="438"/>
      <c r="AJ326" s="438"/>
      <c r="AK326" s="438"/>
      <c r="AL326" s="438"/>
      <c r="AM326" s="438"/>
      <c r="AN326" s="438"/>
      <c r="AO326" s="438"/>
    </row>
    <row r="327" spans="1:41" ht="12">
      <c r="A327" s="415" t="s">
        <v>7</v>
      </c>
      <c r="B327" s="415"/>
      <c r="C327" s="257">
        <v>0</v>
      </c>
      <c r="D327" s="280">
        <v>0</v>
      </c>
      <c r="E327" s="280">
        <v>0</v>
      </c>
      <c r="F327" s="419"/>
      <c r="G327" s="414"/>
      <c r="H327" s="414"/>
      <c r="I327" s="414"/>
      <c r="J327" s="414"/>
      <c r="K327" s="435"/>
      <c r="L327" s="436"/>
      <c r="M327" s="436"/>
      <c r="N327" s="438"/>
      <c r="O327" s="438"/>
      <c r="P327" s="438"/>
      <c r="Q327" s="438"/>
      <c r="R327" s="438"/>
      <c r="S327" s="438"/>
      <c r="T327" s="438"/>
      <c r="U327" s="438"/>
      <c r="V327" s="438"/>
      <c r="W327" s="438"/>
      <c r="X327" s="438"/>
      <c r="Y327" s="438"/>
      <c r="Z327" s="438"/>
      <c r="AA327" s="438"/>
      <c r="AB327" s="438"/>
      <c r="AC327" s="438"/>
      <c r="AD327" s="438"/>
      <c r="AE327" s="438"/>
      <c r="AF327" s="438"/>
      <c r="AG327" s="438"/>
      <c r="AH327" s="438"/>
      <c r="AI327" s="438"/>
      <c r="AJ327" s="438"/>
      <c r="AK327" s="438"/>
      <c r="AL327" s="438"/>
      <c r="AM327" s="438"/>
      <c r="AN327" s="438"/>
      <c r="AO327" s="438"/>
    </row>
    <row r="328" spans="1:41" ht="12">
      <c r="A328" s="415" t="s">
        <v>15</v>
      </c>
      <c r="B328" s="415"/>
      <c r="C328" s="257">
        <v>145</v>
      </c>
      <c r="D328" s="280">
        <v>145</v>
      </c>
      <c r="E328" s="280">
        <v>145</v>
      </c>
      <c r="F328" s="419"/>
      <c r="G328" s="414"/>
      <c r="H328" s="414"/>
      <c r="I328" s="414"/>
      <c r="J328" s="414"/>
      <c r="K328" s="435"/>
      <c r="L328" s="436"/>
      <c r="M328" s="436"/>
      <c r="N328" s="438"/>
      <c r="O328" s="438"/>
      <c r="P328" s="438"/>
      <c r="Q328" s="438"/>
      <c r="R328" s="438"/>
      <c r="S328" s="438"/>
      <c r="T328" s="438"/>
      <c r="U328" s="438"/>
      <c r="V328" s="438"/>
      <c r="W328" s="438"/>
      <c r="X328" s="438"/>
      <c r="Y328" s="438"/>
      <c r="Z328" s="438"/>
      <c r="AA328" s="438"/>
      <c r="AB328" s="438"/>
      <c r="AC328" s="438"/>
      <c r="AD328" s="438"/>
      <c r="AE328" s="438"/>
      <c r="AF328" s="438"/>
      <c r="AG328" s="438"/>
      <c r="AH328" s="438"/>
      <c r="AI328" s="438"/>
      <c r="AJ328" s="438"/>
      <c r="AK328" s="438"/>
      <c r="AL328" s="438"/>
      <c r="AM328" s="438"/>
      <c r="AN328" s="438"/>
      <c r="AO328" s="438"/>
    </row>
    <row r="329" spans="1:41" ht="12">
      <c r="A329" s="415" t="s">
        <v>16</v>
      </c>
      <c r="B329" s="415"/>
      <c r="C329" s="257">
        <v>0</v>
      </c>
      <c r="D329" s="280">
        <v>0</v>
      </c>
      <c r="E329" s="280">
        <v>0</v>
      </c>
      <c r="F329" s="419"/>
      <c r="G329" s="414"/>
      <c r="H329" s="414"/>
      <c r="I329" s="414"/>
      <c r="J329" s="414"/>
      <c r="K329" s="435"/>
      <c r="L329" s="436"/>
      <c r="M329" s="436"/>
      <c r="N329" s="438"/>
      <c r="O329" s="438"/>
      <c r="P329" s="438"/>
      <c r="Q329" s="438"/>
      <c r="R329" s="438"/>
      <c r="S329" s="438"/>
      <c r="T329" s="438"/>
      <c r="U329" s="438"/>
      <c r="V329" s="438"/>
      <c r="W329" s="438"/>
      <c r="X329" s="438"/>
      <c r="Y329" s="438"/>
      <c r="Z329" s="438"/>
      <c r="AA329" s="438"/>
      <c r="AB329" s="438"/>
      <c r="AC329" s="438"/>
      <c r="AD329" s="438"/>
      <c r="AE329" s="438"/>
      <c r="AF329" s="438"/>
      <c r="AG329" s="438"/>
      <c r="AH329" s="438"/>
      <c r="AI329" s="438"/>
      <c r="AJ329" s="438"/>
      <c r="AK329" s="438"/>
      <c r="AL329" s="438"/>
      <c r="AM329" s="438"/>
      <c r="AN329" s="438"/>
      <c r="AO329" s="438"/>
    </row>
    <row r="330" spans="1:41" ht="12">
      <c r="A330" s="415" t="s">
        <v>17</v>
      </c>
      <c r="B330" s="415"/>
      <c r="C330" s="257">
        <v>0</v>
      </c>
      <c r="D330" s="280">
        <v>0</v>
      </c>
      <c r="E330" s="280">
        <v>0</v>
      </c>
      <c r="F330" s="419"/>
      <c r="G330" s="414"/>
      <c r="H330" s="414"/>
      <c r="I330" s="414"/>
      <c r="J330" s="414"/>
      <c r="K330" s="435"/>
      <c r="L330" s="436"/>
      <c r="M330" s="436"/>
      <c r="N330" s="438"/>
      <c r="O330" s="438"/>
      <c r="P330" s="438"/>
      <c r="Q330" s="438"/>
      <c r="R330" s="438"/>
      <c r="S330" s="438"/>
      <c r="T330" s="438"/>
      <c r="U330" s="438"/>
      <c r="V330" s="438"/>
      <c r="W330" s="438"/>
      <c r="X330" s="438"/>
      <c r="Y330" s="438"/>
      <c r="Z330" s="438"/>
      <c r="AA330" s="438"/>
      <c r="AB330" s="438"/>
      <c r="AC330" s="438"/>
      <c r="AD330" s="438"/>
      <c r="AE330" s="438"/>
      <c r="AF330" s="438"/>
      <c r="AG330" s="438"/>
      <c r="AH330" s="438"/>
      <c r="AI330" s="438"/>
      <c r="AJ330" s="438"/>
      <c r="AK330" s="438"/>
      <c r="AL330" s="438"/>
      <c r="AM330" s="438"/>
      <c r="AN330" s="438"/>
      <c r="AO330" s="438"/>
    </row>
    <row r="331" spans="1:41" ht="12">
      <c r="A331" s="415" t="s">
        <v>5</v>
      </c>
      <c r="B331" s="415"/>
      <c r="C331" s="257">
        <v>0</v>
      </c>
      <c r="D331" s="280">
        <v>0</v>
      </c>
      <c r="E331" s="280">
        <v>0</v>
      </c>
      <c r="F331" s="419"/>
      <c r="G331" s="414"/>
      <c r="H331" s="414"/>
      <c r="I331" s="414"/>
      <c r="J331" s="414"/>
      <c r="K331" s="435"/>
      <c r="L331" s="436"/>
      <c r="M331" s="436"/>
      <c r="N331" s="438"/>
      <c r="O331" s="438"/>
      <c r="P331" s="438"/>
      <c r="Q331" s="438"/>
      <c r="R331" s="438"/>
      <c r="S331" s="438"/>
      <c r="T331" s="438"/>
      <c r="U331" s="438"/>
      <c r="V331" s="438"/>
      <c r="W331" s="438"/>
      <c r="X331" s="438"/>
      <c r="Y331" s="438"/>
      <c r="Z331" s="438"/>
      <c r="AA331" s="438"/>
      <c r="AB331" s="438"/>
      <c r="AC331" s="438"/>
      <c r="AD331" s="438"/>
      <c r="AE331" s="438"/>
      <c r="AF331" s="438"/>
      <c r="AG331" s="438"/>
      <c r="AH331" s="438"/>
      <c r="AI331" s="438"/>
      <c r="AJ331" s="438"/>
      <c r="AK331" s="438"/>
      <c r="AL331" s="438"/>
      <c r="AM331" s="438"/>
      <c r="AN331" s="438"/>
      <c r="AO331" s="438"/>
    </row>
    <row r="332" spans="1:41" ht="22.5" customHeight="1">
      <c r="A332" s="257" t="s">
        <v>249</v>
      </c>
      <c r="B332" s="398" t="s">
        <v>250</v>
      </c>
      <c r="C332" s="398"/>
      <c r="D332" s="398"/>
      <c r="E332" s="398"/>
      <c r="F332" s="419" t="s">
        <v>161</v>
      </c>
      <c r="G332" s="414" t="s">
        <v>143</v>
      </c>
      <c r="H332" s="414" t="s">
        <v>117</v>
      </c>
      <c r="I332" s="414"/>
      <c r="J332" s="414" t="s">
        <v>844</v>
      </c>
      <c r="K332" s="435"/>
      <c r="L332" s="436"/>
      <c r="M332" s="436"/>
      <c r="N332" s="438"/>
      <c r="O332" s="438"/>
      <c r="P332" s="438"/>
      <c r="Q332" s="438"/>
      <c r="R332" s="438"/>
      <c r="S332" s="438"/>
      <c r="T332" s="438"/>
      <c r="U332" s="438"/>
      <c r="V332" s="438"/>
      <c r="W332" s="438"/>
      <c r="X332" s="438"/>
      <c r="Y332" s="438"/>
      <c r="Z332" s="438"/>
      <c r="AA332" s="438"/>
      <c r="AB332" s="438"/>
      <c r="AC332" s="438"/>
      <c r="AD332" s="438"/>
      <c r="AE332" s="438"/>
      <c r="AF332" s="438"/>
      <c r="AG332" s="438"/>
      <c r="AH332" s="438"/>
      <c r="AI332" s="438"/>
      <c r="AJ332" s="438"/>
      <c r="AK332" s="438"/>
      <c r="AL332" s="438"/>
      <c r="AM332" s="438"/>
      <c r="AN332" s="438"/>
      <c r="AO332" s="438"/>
    </row>
    <row r="333" spans="1:41" ht="12">
      <c r="A333" s="415" t="s">
        <v>50</v>
      </c>
      <c r="B333" s="415"/>
      <c r="C333" s="257">
        <f>SUM(C334,C335,C336,C337,C338)</f>
        <v>195.29</v>
      </c>
      <c r="D333" s="280">
        <f>SUM(D334:D338)</f>
        <v>195.29</v>
      </c>
      <c r="E333" s="280">
        <f>SUM(E334:E338)</f>
        <v>195.29</v>
      </c>
      <c r="F333" s="419"/>
      <c r="G333" s="414"/>
      <c r="H333" s="414"/>
      <c r="I333" s="414"/>
      <c r="J333" s="414"/>
      <c r="K333" s="435"/>
      <c r="L333" s="436"/>
      <c r="M333" s="436"/>
      <c r="N333" s="438"/>
      <c r="O333" s="438"/>
      <c r="P333" s="438"/>
      <c r="Q333" s="438"/>
      <c r="R333" s="438"/>
      <c r="S333" s="438"/>
      <c r="T333" s="438"/>
      <c r="U333" s="438"/>
      <c r="V333" s="438"/>
      <c r="W333" s="438"/>
      <c r="X333" s="438"/>
      <c r="Y333" s="438"/>
      <c r="Z333" s="438"/>
      <c r="AA333" s="438"/>
      <c r="AB333" s="438"/>
      <c r="AC333" s="438"/>
      <c r="AD333" s="438"/>
      <c r="AE333" s="438"/>
      <c r="AF333" s="438"/>
      <c r="AG333" s="438"/>
      <c r="AH333" s="438"/>
      <c r="AI333" s="438"/>
      <c r="AJ333" s="438"/>
      <c r="AK333" s="438"/>
      <c r="AL333" s="438"/>
      <c r="AM333" s="438"/>
      <c r="AN333" s="438"/>
      <c r="AO333" s="438"/>
    </row>
    <row r="334" spans="1:41" ht="12">
      <c r="A334" s="415" t="s">
        <v>7</v>
      </c>
      <c r="B334" s="415"/>
      <c r="C334" s="257">
        <v>0</v>
      </c>
      <c r="D334" s="280">
        <v>0</v>
      </c>
      <c r="E334" s="280">
        <v>0</v>
      </c>
      <c r="F334" s="419"/>
      <c r="G334" s="414"/>
      <c r="H334" s="414"/>
      <c r="I334" s="414"/>
      <c r="J334" s="414"/>
      <c r="K334" s="435"/>
      <c r="L334" s="436"/>
      <c r="M334" s="436"/>
      <c r="N334" s="438"/>
      <c r="O334" s="438"/>
      <c r="P334" s="438"/>
      <c r="Q334" s="438"/>
      <c r="R334" s="438"/>
      <c r="S334" s="438"/>
      <c r="T334" s="438"/>
      <c r="U334" s="438"/>
      <c r="V334" s="438"/>
      <c r="W334" s="438"/>
      <c r="X334" s="438"/>
      <c r="Y334" s="438"/>
      <c r="Z334" s="438"/>
      <c r="AA334" s="438"/>
      <c r="AB334" s="438"/>
      <c r="AC334" s="438"/>
      <c r="AD334" s="438"/>
      <c r="AE334" s="438"/>
      <c r="AF334" s="438"/>
      <c r="AG334" s="438"/>
      <c r="AH334" s="438"/>
      <c r="AI334" s="438"/>
      <c r="AJ334" s="438"/>
      <c r="AK334" s="438"/>
      <c r="AL334" s="438"/>
      <c r="AM334" s="438"/>
      <c r="AN334" s="438"/>
      <c r="AO334" s="438"/>
    </row>
    <row r="335" spans="1:41" ht="12">
      <c r="A335" s="415" t="s">
        <v>15</v>
      </c>
      <c r="B335" s="415"/>
      <c r="C335" s="257">
        <v>195.29</v>
      </c>
      <c r="D335" s="280">
        <v>195.29</v>
      </c>
      <c r="E335" s="280">
        <v>195.29</v>
      </c>
      <c r="F335" s="419"/>
      <c r="G335" s="414"/>
      <c r="H335" s="414"/>
      <c r="I335" s="414"/>
      <c r="J335" s="414"/>
      <c r="K335" s="435"/>
      <c r="L335" s="436"/>
      <c r="M335" s="436"/>
      <c r="N335" s="438"/>
      <c r="O335" s="438"/>
      <c r="P335" s="438"/>
      <c r="Q335" s="438"/>
      <c r="R335" s="438"/>
      <c r="S335" s="438"/>
      <c r="T335" s="438"/>
      <c r="U335" s="438"/>
      <c r="V335" s="438"/>
      <c r="W335" s="438"/>
      <c r="X335" s="438"/>
      <c r="Y335" s="438"/>
      <c r="Z335" s="438"/>
      <c r="AA335" s="438"/>
      <c r="AB335" s="438"/>
      <c r="AC335" s="438"/>
      <c r="AD335" s="438"/>
      <c r="AE335" s="438"/>
      <c r="AF335" s="438"/>
      <c r="AG335" s="438"/>
      <c r="AH335" s="438"/>
      <c r="AI335" s="438"/>
      <c r="AJ335" s="438"/>
      <c r="AK335" s="438"/>
      <c r="AL335" s="438"/>
      <c r="AM335" s="438"/>
      <c r="AN335" s="438"/>
      <c r="AO335" s="438"/>
    </row>
    <row r="336" spans="1:41" ht="12">
      <c r="A336" s="415" t="s">
        <v>16</v>
      </c>
      <c r="B336" s="415"/>
      <c r="C336" s="257">
        <v>0</v>
      </c>
      <c r="D336" s="280">
        <v>0</v>
      </c>
      <c r="E336" s="280">
        <v>0</v>
      </c>
      <c r="F336" s="419"/>
      <c r="G336" s="414"/>
      <c r="H336" s="414"/>
      <c r="I336" s="414"/>
      <c r="J336" s="414"/>
      <c r="K336" s="435"/>
      <c r="L336" s="436"/>
      <c r="M336" s="436"/>
      <c r="N336" s="438"/>
      <c r="O336" s="438"/>
      <c r="P336" s="438"/>
      <c r="Q336" s="438"/>
      <c r="R336" s="438"/>
      <c r="S336" s="438"/>
      <c r="T336" s="438"/>
      <c r="U336" s="438"/>
      <c r="V336" s="438"/>
      <c r="W336" s="438"/>
      <c r="X336" s="438"/>
      <c r="Y336" s="438"/>
      <c r="Z336" s="438"/>
      <c r="AA336" s="438"/>
      <c r="AB336" s="438"/>
      <c r="AC336" s="438"/>
      <c r="AD336" s="438"/>
      <c r="AE336" s="438"/>
      <c r="AF336" s="438"/>
      <c r="AG336" s="438"/>
      <c r="AH336" s="438"/>
      <c r="AI336" s="438"/>
      <c r="AJ336" s="438"/>
      <c r="AK336" s="438"/>
      <c r="AL336" s="438"/>
      <c r="AM336" s="438"/>
      <c r="AN336" s="438"/>
      <c r="AO336" s="438"/>
    </row>
    <row r="337" spans="1:41" ht="12">
      <c r="A337" s="415" t="s">
        <v>17</v>
      </c>
      <c r="B337" s="415"/>
      <c r="C337" s="257">
        <v>0</v>
      </c>
      <c r="D337" s="280">
        <v>0</v>
      </c>
      <c r="E337" s="280">
        <v>0</v>
      </c>
      <c r="F337" s="419"/>
      <c r="G337" s="414"/>
      <c r="H337" s="414"/>
      <c r="I337" s="414"/>
      <c r="J337" s="414"/>
      <c r="K337" s="435"/>
      <c r="L337" s="436"/>
      <c r="M337" s="436"/>
      <c r="N337" s="438"/>
      <c r="O337" s="438"/>
      <c r="P337" s="438"/>
      <c r="Q337" s="438"/>
      <c r="R337" s="438"/>
      <c r="S337" s="438"/>
      <c r="T337" s="438"/>
      <c r="U337" s="438"/>
      <c r="V337" s="438"/>
      <c r="W337" s="438"/>
      <c r="X337" s="438"/>
      <c r="Y337" s="438"/>
      <c r="Z337" s="438"/>
      <c r="AA337" s="438"/>
      <c r="AB337" s="438"/>
      <c r="AC337" s="438"/>
      <c r="AD337" s="438"/>
      <c r="AE337" s="438"/>
      <c r="AF337" s="438"/>
      <c r="AG337" s="438"/>
      <c r="AH337" s="438"/>
      <c r="AI337" s="438"/>
      <c r="AJ337" s="438"/>
      <c r="AK337" s="438"/>
      <c r="AL337" s="438"/>
      <c r="AM337" s="438"/>
      <c r="AN337" s="438"/>
      <c r="AO337" s="438"/>
    </row>
    <row r="338" spans="1:41" ht="12">
      <c r="A338" s="415" t="s">
        <v>5</v>
      </c>
      <c r="B338" s="415"/>
      <c r="C338" s="257">
        <v>0</v>
      </c>
      <c r="D338" s="280">
        <v>0</v>
      </c>
      <c r="E338" s="280">
        <v>0</v>
      </c>
      <c r="F338" s="419"/>
      <c r="G338" s="414"/>
      <c r="H338" s="414"/>
      <c r="I338" s="414"/>
      <c r="J338" s="414"/>
      <c r="K338" s="435"/>
      <c r="L338" s="436"/>
      <c r="M338" s="436"/>
      <c r="N338" s="438"/>
      <c r="O338" s="438"/>
      <c r="P338" s="438"/>
      <c r="Q338" s="438"/>
      <c r="R338" s="438"/>
      <c r="S338" s="438"/>
      <c r="T338" s="438"/>
      <c r="U338" s="438"/>
      <c r="V338" s="438"/>
      <c r="W338" s="438"/>
      <c r="X338" s="438"/>
      <c r="Y338" s="438"/>
      <c r="Z338" s="438"/>
      <c r="AA338" s="438"/>
      <c r="AB338" s="438"/>
      <c r="AC338" s="438"/>
      <c r="AD338" s="438"/>
      <c r="AE338" s="438"/>
      <c r="AF338" s="438"/>
      <c r="AG338" s="438"/>
      <c r="AH338" s="438"/>
      <c r="AI338" s="438"/>
      <c r="AJ338" s="438"/>
      <c r="AK338" s="438"/>
      <c r="AL338" s="438"/>
      <c r="AM338" s="438"/>
      <c r="AN338" s="438"/>
      <c r="AO338" s="438"/>
    </row>
    <row r="339" spans="1:41" ht="24" customHeight="1">
      <c r="A339" s="257" t="s">
        <v>251</v>
      </c>
      <c r="B339" s="398" t="s">
        <v>252</v>
      </c>
      <c r="C339" s="398"/>
      <c r="D339" s="398"/>
      <c r="E339" s="398"/>
      <c r="F339" s="431" t="s">
        <v>161</v>
      </c>
      <c r="G339" s="414" t="s">
        <v>815</v>
      </c>
      <c r="H339" s="414" t="s">
        <v>117</v>
      </c>
      <c r="I339" s="433"/>
      <c r="J339" s="414" t="s">
        <v>845</v>
      </c>
      <c r="K339" s="435"/>
      <c r="L339" s="436"/>
      <c r="M339" s="436"/>
      <c r="N339" s="438"/>
      <c r="O339" s="438"/>
      <c r="P339" s="438"/>
      <c r="Q339" s="438"/>
      <c r="R339" s="438"/>
      <c r="S339" s="438"/>
      <c r="T339" s="438"/>
      <c r="U339" s="438"/>
      <c r="V339" s="438"/>
      <c r="W339" s="438"/>
      <c r="X339" s="438"/>
      <c r="Y339" s="438"/>
      <c r="Z339" s="438"/>
      <c r="AA339" s="438"/>
      <c r="AB339" s="438"/>
      <c r="AC339" s="438"/>
      <c r="AD339" s="438"/>
      <c r="AE339" s="438"/>
      <c r="AF339" s="438"/>
      <c r="AG339" s="438"/>
      <c r="AH339" s="438"/>
      <c r="AI339" s="438"/>
      <c r="AJ339" s="438"/>
      <c r="AK339" s="438"/>
      <c r="AL339" s="438"/>
      <c r="AM339" s="438"/>
      <c r="AN339" s="438"/>
      <c r="AO339" s="438"/>
    </row>
    <row r="340" spans="1:41" ht="12">
      <c r="A340" s="415" t="s">
        <v>50</v>
      </c>
      <c r="B340" s="415"/>
      <c r="C340" s="257">
        <f>SUM(C341,C342,C343,C344,C345)</f>
        <v>84</v>
      </c>
      <c r="D340" s="280">
        <f>SUM(D341:D345)</f>
        <v>84</v>
      </c>
      <c r="E340" s="280">
        <f>SUM(E341:E345)</f>
        <v>84</v>
      </c>
      <c r="F340" s="424"/>
      <c r="G340" s="414"/>
      <c r="H340" s="414"/>
      <c r="I340" s="426"/>
      <c r="J340" s="414"/>
      <c r="K340" s="435"/>
      <c r="L340" s="436"/>
      <c r="M340" s="436"/>
      <c r="N340" s="438"/>
      <c r="O340" s="438"/>
      <c r="P340" s="438"/>
      <c r="Q340" s="438"/>
      <c r="R340" s="438"/>
      <c r="S340" s="438"/>
      <c r="T340" s="438"/>
      <c r="U340" s="438"/>
      <c r="V340" s="438"/>
      <c r="W340" s="438"/>
      <c r="X340" s="438"/>
      <c r="Y340" s="438"/>
      <c r="Z340" s="438"/>
      <c r="AA340" s="438"/>
      <c r="AB340" s="438"/>
      <c r="AC340" s="438"/>
      <c r="AD340" s="438"/>
      <c r="AE340" s="438"/>
      <c r="AF340" s="438"/>
      <c r="AG340" s="438"/>
      <c r="AH340" s="438"/>
      <c r="AI340" s="438"/>
      <c r="AJ340" s="438"/>
      <c r="AK340" s="438"/>
      <c r="AL340" s="438"/>
      <c r="AM340" s="438"/>
      <c r="AN340" s="438"/>
      <c r="AO340" s="438"/>
    </row>
    <row r="341" spans="1:41" ht="12">
      <c r="A341" s="415" t="s">
        <v>7</v>
      </c>
      <c r="B341" s="415"/>
      <c r="C341" s="294">
        <v>0</v>
      </c>
      <c r="D341" s="280">
        <v>0</v>
      </c>
      <c r="E341" s="280">
        <v>0</v>
      </c>
      <c r="F341" s="424"/>
      <c r="G341" s="414"/>
      <c r="H341" s="414"/>
      <c r="I341" s="426"/>
      <c r="J341" s="414"/>
      <c r="K341" s="435"/>
      <c r="L341" s="436"/>
      <c r="M341" s="436"/>
      <c r="N341" s="438"/>
      <c r="O341" s="438"/>
      <c r="P341" s="438"/>
      <c r="Q341" s="438"/>
      <c r="R341" s="438"/>
      <c r="S341" s="438"/>
      <c r="T341" s="438"/>
      <c r="U341" s="438"/>
      <c r="V341" s="438"/>
      <c r="W341" s="438"/>
      <c r="X341" s="438"/>
      <c r="Y341" s="438"/>
      <c r="Z341" s="438"/>
      <c r="AA341" s="438"/>
      <c r="AB341" s="438"/>
      <c r="AC341" s="438"/>
      <c r="AD341" s="438"/>
      <c r="AE341" s="438"/>
      <c r="AF341" s="438"/>
      <c r="AG341" s="438"/>
      <c r="AH341" s="438"/>
      <c r="AI341" s="438"/>
      <c r="AJ341" s="438"/>
      <c r="AK341" s="438"/>
      <c r="AL341" s="438"/>
      <c r="AM341" s="438"/>
      <c r="AN341" s="438"/>
      <c r="AO341" s="438"/>
    </row>
    <row r="342" spans="1:41" ht="12" customHeight="1">
      <c r="A342" s="415" t="s">
        <v>15</v>
      </c>
      <c r="B342" s="415"/>
      <c r="C342" s="257">
        <v>84</v>
      </c>
      <c r="D342" s="280">
        <v>84</v>
      </c>
      <c r="E342" s="280">
        <v>84</v>
      </c>
      <c r="F342" s="424"/>
      <c r="G342" s="414"/>
      <c r="H342" s="414"/>
      <c r="I342" s="426"/>
      <c r="J342" s="414"/>
      <c r="K342" s="435"/>
      <c r="L342" s="436"/>
      <c r="M342" s="436"/>
      <c r="N342" s="438"/>
      <c r="O342" s="438"/>
      <c r="P342" s="438"/>
      <c r="Q342" s="438"/>
      <c r="R342" s="438"/>
      <c r="S342" s="438"/>
      <c r="T342" s="438"/>
      <c r="U342" s="438"/>
      <c r="V342" s="438"/>
      <c r="W342" s="438"/>
      <c r="X342" s="438"/>
      <c r="Y342" s="438"/>
      <c r="Z342" s="438"/>
      <c r="AA342" s="438"/>
      <c r="AB342" s="438"/>
      <c r="AC342" s="438"/>
      <c r="AD342" s="438"/>
      <c r="AE342" s="438"/>
      <c r="AF342" s="438"/>
      <c r="AG342" s="438"/>
      <c r="AH342" s="438"/>
      <c r="AI342" s="438"/>
      <c r="AJ342" s="438"/>
      <c r="AK342" s="438"/>
      <c r="AL342" s="438"/>
      <c r="AM342" s="438"/>
      <c r="AN342" s="438"/>
      <c r="AO342" s="438"/>
    </row>
    <row r="343" spans="1:41" ht="12">
      <c r="A343" s="415" t="s">
        <v>16</v>
      </c>
      <c r="B343" s="415"/>
      <c r="C343" s="257">
        <v>0</v>
      </c>
      <c r="D343" s="280">
        <v>0</v>
      </c>
      <c r="E343" s="280">
        <v>0</v>
      </c>
      <c r="F343" s="424"/>
      <c r="G343" s="414"/>
      <c r="H343" s="414"/>
      <c r="I343" s="426"/>
      <c r="J343" s="414"/>
      <c r="K343" s="435"/>
      <c r="L343" s="436"/>
      <c r="M343" s="436"/>
      <c r="N343" s="438"/>
      <c r="O343" s="438"/>
      <c r="P343" s="438"/>
      <c r="Q343" s="438"/>
      <c r="R343" s="438"/>
      <c r="S343" s="438"/>
      <c r="T343" s="438"/>
      <c r="U343" s="438"/>
      <c r="V343" s="438"/>
      <c r="W343" s="438"/>
      <c r="X343" s="438"/>
      <c r="Y343" s="438"/>
      <c r="Z343" s="438"/>
      <c r="AA343" s="438"/>
      <c r="AB343" s="438"/>
      <c r="AC343" s="438"/>
      <c r="AD343" s="438"/>
      <c r="AE343" s="438"/>
      <c r="AF343" s="438"/>
      <c r="AG343" s="438"/>
      <c r="AH343" s="438"/>
      <c r="AI343" s="438"/>
      <c r="AJ343" s="438"/>
      <c r="AK343" s="438"/>
      <c r="AL343" s="438"/>
      <c r="AM343" s="438"/>
      <c r="AN343" s="438"/>
      <c r="AO343" s="438"/>
    </row>
    <row r="344" spans="1:41" ht="12">
      <c r="A344" s="415" t="s">
        <v>17</v>
      </c>
      <c r="B344" s="415"/>
      <c r="C344" s="257">
        <v>0</v>
      </c>
      <c r="D344" s="280">
        <v>0</v>
      </c>
      <c r="E344" s="280">
        <v>0</v>
      </c>
      <c r="F344" s="424"/>
      <c r="G344" s="414"/>
      <c r="H344" s="414"/>
      <c r="I344" s="426"/>
      <c r="J344" s="414"/>
      <c r="K344" s="435"/>
      <c r="L344" s="436"/>
      <c r="M344" s="436"/>
      <c r="N344" s="438"/>
      <c r="O344" s="438"/>
      <c r="P344" s="438"/>
      <c r="Q344" s="438"/>
      <c r="R344" s="438"/>
      <c r="S344" s="438"/>
      <c r="T344" s="438"/>
      <c r="U344" s="438"/>
      <c r="V344" s="438"/>
      <c r="W344" s="438"/>
      <c r="X344" s="438"/>
      <c r="Y344" s="438"/>
      <c r="Z344" s="438"/>
      <c r="AA344" s="438"/>
      <c r="AB344" s="438"/>
      <c r="AC344" s="438"/>
      <c r="AD344" s="438"/>
      <c r="AE344" s="438"/>
      <c r="AF344" s="438"/>
      <c r="AG344" s="438"/>
      <c r="AH344" s="438"/>
      <c r="AI344" s="438"/>
      <c r="AJ344" s="438"/>
      <c r="AK344" s="438"/>
      <c r="AL344" s="438"/>
      <c r="AM344" s="438"/>
      <c r="AN344" s="438"/>
      <c r="AO344" s="438"/>
    </row>
    <row r="345" spans="1:41" ht="21.75" customHeight="1">
      <c r="A345" s="415" t="s">
        <v>5</v>
      </c>
      <c r="B345" s="415"/>
      <c r="C345" s="257">
        <v>0</v>
      </c>
      <c r="D345" s="280">
        <v>0</v>
      </c>
      <c r="E345" s="280">
        <v>0</v>
      </c>
      <c r="F345" s="425"/>
      <c r="G345" s="414"/>
      <c r="H345" s="414"/>
      <c r="I345" s="427"/>
      <c r="J345" s="414"/>
      <c r="K345" s="435"/>
      <c r="L345" s="436"/>
      <c r="M345" s="436"/>
      <c r="N345" s="438"/>
      <c r="O345" s="438"/>
      <c r="P345" s="438"/>
      <c r="Q345" s="438"/>
      <c r="R345" s="438"/>
      <c r="S345" s="438"/>
      <c r="T345" s="438"/>
      <c r="U345" s="438"/>
      <c r="V345" s="438"/>
      <c r="W345" s="438"/>
      <c r="X345" s="438"/>
      <c r="Y345" s="438"/>
      <c r="Z345" s="438"/>
      <c r="AA345" s="438"/>
      <c r="AB345" s="438"/>
      <c r="AC345" s="438"/>
      <c r="AD345" s="438"/>
      <c r="AE345" s="438"/>
      <c r="AF345" s="438"/>
      <c r="AG345" s="438"/>
      <c r="AH345" s="438"/>
      <c r="AI345" s="438"/>
      <c r="AJ345" s="438"/>
      <c r="AK345" s="438"/>
      <c r="AL345" s="438"/>
      <c r="AM345" s="438"/>
      <c r="AN345" s="438"/>
      <c r="AO345" s="438"/>
    </row>
    <row r="346" spans="1:41" ht="13.5" customHeight="1">
      <c r="A346" s="342" t="s">
        <v>1008</v>
      </c>
      <c r="B346" s="343"/>
      <c r="C346" s="343"/>
      <c r="D346" s="343"/>
      <c r="E346" s="344"/>
      <c r="F346" s="300"/>
      <c r="G346" s="289" t="s">
        <v>807</v>
      </c>
      <c r="H346" s="289" t="s">
        <v>117</v>
      </c>
      <c r="I346" s="301" t="s">
        <v>807</v>
      </c>
      <c r="J346" s="289"/>
      <c r="K346" s="290"/>
      <c r="L346" s="293"/>
      <c r="M346" s="293"/>
      <c r="N346" s="292"/>
      <c r="O346" s="292"/>
      <c r="P346" s="292"/>
      <c r="Q346" s="292"/>
      <c r="R346" s="292"/>
      <c r="S346" s="292"/>
      <c r="T346" s="292"/>
      <c r="U346" s="292"/>
      <c r="V346" s="292"/>
      <c r="W346" s="292"/>
      <c r="X346" s="292"/>
      <c r="Y346" s="292"/>
      <c r="Z346" s="292"/>
      <c r="AA346" s="292"/>
      <c r="AB346" s="292"/>
      <c r="AC346" s="292"/>
      <c r="AD346" s="292"/>
      <c r="AE346" s="292"/>
      <c r="AF346" s="292"/>
      <c r="AG346" s="292"/>
      <c r="AH346" s="292"/>
      <c r="AI346" s="292"/>
      <c r="AJ346" s="292"/>
      <c r="AK346" s="292"/>
      <c r="AL346" s="292"/>
      <c r="AM346" s="292"/>
      <c r="AN346" s="292"/>
      <c r="AO346" s="292"/>
    </row>
    <row r="347" spans="1:41" ht="24" customHeight="1">
      <c r="A347" s="257" t="s">
        <v>254</v>
      </c>
      <c r="B347" s="398" t="s">
        <v>255</v>
      </c>
      <c r="C347" s="398"/>
      <c r="D347" s="398"/>
      <c r="E347" s="398"/>
      <c r="F347" s="419" t="s">
        <v>161</v>
      </c>
      <c r="G347" s="414" t="s">
        <v>126</v>
      </c>
      <c r="H347" s="414" t="s">
        <v>117</v>
      </c>
      <c r="I347" s="414"/>
      <c r="J347" s="414" t="s">
        <v>846</v>
      </c>
      <c r="K347" s="435"/>
      <c r="L347" s="436"/>
      <c r="M347" s="436"/>
      <c r="N347" s="438"/>
      <c r="O347" s="438"/>
      <c r="P347" s="438"/>
      <c r="Q347" s="438"/>
      <c r="R347" s="438"/>
      <c r="S347" s="438"/>
      <c r="T347" s="438"/>
      <c r="U347" s="438"/>
      <c r="V347" s="438"/>
      <c r="W347" s="438"/>
      <c r="X347" s="438"/>
      <c r="Y347" s="438"/>
      <c r="Z347" s="438"/>
      <c r="AA347" s="438"/>
      <c r="AB347" s="438"/>
      <c r="AC347" s="438"/>
      <c r="AD347" s="438"/>
      <c r="AE347" s="438"/>
      <c r="AF347" s="438"/>
      <c r="AG347" s="438"/>
      <c r="AH347" s="438"/>
      <c r="AI347" s="438"/>
      <c r="AJ347" s="438"/>
      <c r="AK347" s="438"/>
      <c r="AL347" s="438"/>
      <c r="AM347" s="438"/>
      <c r="AN347" s="438"/>
      <c r="AO347" s="438"/>
    </row>
    <row r="348" spans="1:41" ht="12">
      <c r="A348" s="415" t="s">
        <v>50</v>
      </c>
      <c r="B348" s="415"/>
      <c r="C348" s="257">
        <f>SUM(C349,C350,C351,C352,C353)</f>
        <v>149.6</v>
      </c>
      <c r="D348" s="280">
        <f>SUM(D349:D353)</f>
        <v>149.6</v>
      </c>
      <c r="E348" s="280">
        <f>SUM(E349:E353)</f>
        <v>149.6</v>
      </c>
      <c r="F348" s="419"/>
      <c r="G348" s="414"/>
      <c r="H348" s="414"/>
      <c r="I348" s="414"/>
      <c r="J348" s="414"/>
      <c r="K348" s="435"/>
      <c r="L348" s="436"/>
      <c r="M348" s="436"/>
      <c r="N348" s="438"/>
      <c r="O348" s="438"/>
      <c r="P348" s="438"/>
      <c r="Q348" s="438"/>
      <c r="R348" s="438"/>
      <c r="S348" s="438"/>
      <c r="T348" s="438"/>
      <c r="U348" s="438"/>
      <c r="V348" s="438"/>
      <c r="W348" s="438"/>
      <c r="X348" s="438"/>
      <c r="Y348" s="438"/>
      <c r="Z348" s="438"/>
      <c r="AA348" s="438"/>
      <c r="AB348" s="438"/>
      <c r="AC348" s="438"/>
      <c r="AD348" s="438"/>
      <c r="AE348" s="438"/>
      <c r="AF348" s="438"/>
      <c r="AG348" s="438"/>
      <c r="AH348" s="438"/>
      <c r="AI348" s="438"/>
      <c r="AJ348" s="438"/>
      <c r="AK348" s="438"/>
      <c r="AL348" s="438"/>
      <c r="AM348" s="438"/>
      <c r="AN348" s="438"/>
      <c r="AO348" s="438"/>
    </row>
    <row r="349" spans="1:41" ht="12">
      <c r="A349" s="415" t="s">
        <v>7</v>
      </c>
      <c r="B349" s="415"/>
      <c r="C349" s="296">
        <v>79.56378</v>
      </c>
      <c r="D349" s="280">
        <v>79.56378</v>
      </c>
      <c r="E349" s="280">
        <v>79.56378</v>
      </c>
      <c r="F349" s="419"/>
      <c r="G349" s="414"/>
      <c r="H349" s="414"/>
      <c r="I349" s="414"/>
      <c r="J349" s="414"/>
      <c r="K349" s="435"/>
      <c r="L349" s="436"/>
      <c r="M349" s="436"/>
      <c r="N349" s="438"/>
      <c r="O349" s="438"/>
      <c r="P349" s="438"/>
      <c r="Q349" s="438"/>
      <c r="R349" s="438"/>
      <c r="S349" s="438"/>
      <c r="T349" s="438"/>
      <c r="U349" s="438"/>
      <c r="V349" s="438"/>
      <c r="W349" s="438"/>
      <c r="X349" s="438"/>
      <c r="Y349" s="438"/>
      <c r="Z349" s="438"/>
      <c r="AA349" s="438"/>
      <c r="AB349" s="438"/>
      <c r="AC349" s="438"/>
      <c r="AD349" s="438"/>
      <c r="AE349" s="438"/>
      <c r="AF349" s="438"/>
      <c r="AG349" s="438"/>
      <c r="AH349" s="438"/>
      <c r="AI349" s="438"/>
      <c r="AJ349" s="438"/>
      <c r="AK349" s="438"/>
      <c r="AL349" s="438"/>
      <c r="AM349" s="438"/>
      <c r="AN349" s="438"/>
      <c r="AO349" s="438"/>
    </row>
    <row r="350" spans="1:41" ht="12">
      <c r="A350" s="415" t="s">
        <v>15</v>
      </c>
      <c r="B350" s="415"/>
      <c r="C350" s="296">
        <v>70.03622</v>
      </c>
      <c r="D350" s="280">
        <v>70.03622</v>
      </c>
      <c r="E350" s="280">
        <v>70.03622</v>
      </c>
      <c r="F350" s="419"/>
      <c r="G350" s="414"/>
      <c r="H350" s="414"/>
      <c r="I350" s="414"/>
      <c r="J350" s="414"/>
      <c r="K350" s="435"/>
      <c r="L350" s="436"/>
      <c r="M350" s="436"/>
      <c r="N350" s="438"/>
      <c r="O350" s="438"/>
      <c r="P350" s="438"/>
      <c r="Q350" s="438"/>
      <c r="R350" s="438"/>
      <c r="S350" s="438"/>
      <c r="T350" s="438"/>
      <c r="U350" s="438"/>
      <c r="V350" s="438"/>
      <c r="W350" s="438"/>
      <c r="X350" s="438"/>
      <c r="Y350" s="438"/>
      <c r="Z350" s="438"/>
      <c r="AA350" s="438"/>
      <c r="AB350" s="438"/>
      <c r="AC350" s="438"/>
      <c r="AD350" s="438"/>
      <c r="AE350" s="438"/>
      <c r="AF350" s="438"/>
      <c r="AG350" s="438"/>
      <c r="AH350" s="438"/>
      <c r="AI350" s="438"/>
      <c r="AJ350" s="438"/>
      <c r="AK350" s="438"/>
      <c r="AL350" s="438"/>
      <c r="AM350" s="438"/>
      <c r="AN350" s="438"/>
      <c r="AO350" s="438"/>
    </row>
    <row r="351" spans="1:41" ht="12">
      <c r="A351" s="415" t="s">
        <v>16</v>
      </c>
      <c r="B351" s="415"/>
      <c r="C351" s="257">
        <v>0</v>
      </c>
      <c r="D351" s="280">
        <v>0</v>
      </c>
      <c r="E351" s="280">
        <v>0</v>
      </c>
      <c r="F351" s="419"/>
      <c r="G351" s="414"/>
      <c r="H351" s="414"/>
      <c r="I351" s="414"/>
      <c r="J351" s="414"/>
      <c r="K351" s="435"/>
      <c r="L351" s="436"/>
      <c r="M351" s="436"/>
      <c r="N351" s="438"/>
      <c r="O351" s="438"/>
      <c r="P351" s="438"/>
      <c r="Q351" s="438"/>
      <c r="R351" s="438"/>
      <c r="S351" s="438"/>
      <c r="T351" s="438"/>
      <c r="U351" s="438"/>
      <c r="V351" s="438"/>
      <c r="W351" s="438"/>
      <c r="X351" s="438"/>
      <c r="Y351" s="438"/>
      <c r="Z351" s="438"/>
      <c r="AA351" s="438"/>
      <c r="AB351" s="438"/>
      <c r="AC351" s="438"/>
      <c r="AD351" s="438"/>
      <c r="AE351" s="438"/>
      <c r="AF351" s="438"/>
      <c r="AG351" s="438"/>
      <c r="AH351" s="438"/>
      <c r="AI351" s="438"/>
      <c r="AJ351" s="438"/>
      <c r="AK351" s="438"/>
      <c r="AL351" s="438"/>
      <c r="AM351" s="438"/>
      <c r="AN351" s="438"/>
      <c r="AO351" s="438"/>
    </row>
    <row r="352" spans="1:41" ht="12">
      <c r="A352" s="415" t="s">
        <v>17</v>
      </c>
      <c r="B352" s="415"/>
      <c r="C352" s="257">
        <v>0</v>
      </c>
      <c r="D352" s="280">
        <v>0</v>
      </c>
      <c r="E352" s="280">
        <v>0</v>
      </c>
      <c r="F352" s="419"/>
      <c r="G352" s="414"/>
      <c r="H352" s="414"/>
      <c r="I352" s="414"/>
      <c r="J352" s="414"/>
      <c r="K352" s="435"/>
      <c r="L352" s="436"/>
      <c r="M352" s="436"/>
      <c r="N352" s="438"/>
      <c r="O352" s="438"/>
      <c r="P352" s="438"/>
      <c r="Q352" s="438"/>
      <c r="R352" s="438"/>
      <c r="S352" s="438"/>
      <c r="T352" s="438"/>
      <c r="U352" s="438"/>
      <c r="V352" s="438"/>
      <c r="W352" s="438"/>
      <c r="X352" s="438"/>
      <c r="Y352" s="438"/>
      <c r="Z352" s="438"/>
      <c r="AA352" s="438"/>
      <c r="AB352" s="438"/>
      <c r="AC352" s="438"/>
      <c r="AD352" s="438"/>
      <c r="AE352" s="438"/>
      <c r="AF352" s="438"/>
      <c r="AG352" s="438"/>
      <c r="AH352" s="438"/>
      <c r="AI352" s="438"/>
      <c r="AJ352" s="438"/>
      <c r="AK352" s="438"/>
      <c r="AL352" s="438"/>
      <c r="AM352" s="438"/>
      <c r="AN352" s="438"/>
      <c r="AO352" s="438"/>
    </row>
    <row r="353" spans="1:41" ht="12">
      <c r="A353" s="415" t="s">
        <v>5</v>
      </c>
      <c r="B353" s="415"/>
      <c r="C353" s="257">
        <v>0</v>
      </c>
      <c r="D353" s="280">
        <v>0</v>
      </c>
      <c r="E353" s="280">
        <v>0</v>
      </c>
      <c r="F353" s="419"/>
      <c r="G353" s="414"/>
      <c r="H353" s="414"/>
      <c r="I353" s="414"/>
      <c r="J353" s="414"/>
      <c r="K353" s="435"/>
      <c r="L353" s="436"/>
      <c r="M353" s="436"/>
      <c r="N353" s="438"/>
      <c r="O353" s="438"/>
      <c r="P353" s="438"/>
      <c r="Q353" s="438"/>
      <c r="R353" s="438"/>
      <c r="S353" s="438"/>
      <c r="T353" s="438"/>
      <c r="U353" s="438"/>
      <c r="V353" s="438"/>
      <c r="W353" s="438"/>
      <c r="X353" s="438"/>
      <c r="Y353" s="438"/>
      <c r="Z353" s="438"/>
      <c r="AA353" s="438"/>
      <c r="AB353" s="438"/>
      <c r="AC353" s="438"/>
      <c r="AD353" s="438"/>
      <c r="AE353" s="438"/>
      <c r="AF353" s="438"/>
      <c r="AG353" s="438"/>
      <c r="AH353" s="438"/>
      <c r="AI353" s="438"/>
      <c r="AJ353" s="438"/>
      <c r="AK353" s="438"/>
      <c r="AL353" s="438"/>
      <c r="AM353" s="438"/>
      <c r="AN353" s="438"/>
      <c r="AO353" s="438"/>
    </row>
    <row r="354" spans="1:41" ht="28.5" customHeight="1">
      <c r="A354" s="288" t="s">
        <v>256</v>
      </c>
      <c r="B354" s="399" t="s">
        <v>257</v>
      </c>
      <c r="C354" s="399"/>
      <c r="D354" s="399"/>
      <c r="E354" s="399"/>
      <c r="F354" s="419"/>
      <c r="G354" s="414"/>
      <c r="H354" s="414"/>
      <c r="I354" s="414"/>
      <c r="J354" s="414"/>
      <c r="K354" s="290"/>
      <c r="L354" s="293"/>
      <c r="M354" s="291"/>
      <c r="N354" s="292"/>
      <c r="O354" s="292"/>
      <c r="P354" s="292"/>
      <c r="Q354" s="292"/>
      <c r="R354" s="292"/>
      <c r="S354" s="292"/>
      <c r="T354" s="292"/>
      <c r="U354" s="292"/>
      <c r="V354" s="292"/>
      <c r="W354" s="292"/>
      <c r="X354" s="292"/>
      <c r="Y354" s="292"/>
      <c r="Z354" s="292"/>
      <c r="AA354" s="292"/>
      <c r="AB354" s="292"/>
      <c r="AC354" s="292"/>
      <c r="AD354" s="292"/>
      <c r="AE354" s="292"/>
      <c r="AF354" s="292"/>
      <c r="AG354" s="292"/>
      <c r="AH354" s="292"/>
      <c r="AI354" s="292"/>
      <c r="AJ354" s="292"/>
      <c r="AK354" s="292"/>
      <c r="AL354" s="292"/>
      <c r="AM354" s="292"/>
      <c r="AN354" s="292"/>
      <c r="AO354" s="292"/>
    </row>
    <row r="355" spans="1:41" ht="12">
      <c r="A355" s="415" t="s">
        <v>50</v>
      </c>
      <c r="B355" s="415"/>
      <c r="C355" s="257">
        <f>SUM(C356:C360)</f>
        <v>630</v>
      </c>
      <c r="D355" s="280">
        <f>SUM(D356:D360)</f>
        <v>629.6</v>
      </c>
      <c r="E355" s="280">
        <f>SUM(E356:E360)</f>
        <v>629.6</v>
      </c>
      <c r="F355" s="419"/>
      <c r="G355" s="414"/>
      <c r="H355" s="414"/>
      <c r="I355" s="414"/>
      <c r="J355" s="414"/>
      <c r="K355" s="435"/>
      <c r="L355" s="436"/>
      <c r="M355" s="436"/>
      <c r="N355" s="438"/>
      <c r="O355" s="438"/>
      <c r="P355" s="438"/>
      <c r="Q355" s="438"/>
      <c r="R355" s="438"/>
      <c r="S355" s="438"/>
      <c r="T355" s="438"/>
      <c r="U355" s="438"/>
      <c r="V355" s="438"/>
      <c r="W355" s="438"/>
      <c r="X355" s="438"/>
      <c r="Y355" s="438"/>
      <c r="Z355" s="438"/>
      <c r="AA355" s="438"/>
      <c r="AB355" s="438"/>
      <c r="AC355" s="438"/>
      <c r="AD355" s="438"/>
      <c r="AE355" s="438"/>
      <c r="AF355" s="438"/>
      <c r="AG355" s="438"/>
      <c r="AH355" s="438"/>
      <c r="AI355" s="438"/>
      <c r="AJ355" s="438"/>
      <c r="AK355" s="438"/>
      <c r="AL355" s="438"/>
      <c r="AM355" s="438"/>
      <c r="AN355" s="438"/>
      <c r="AO355" s="438"/>
    </row>
    <row r="356" spans="1:41" ht="12">
      <c r="A356" s="415" t="s">
        <v>7</v>
      </c>
      <c r="B356" s="415"/>
      <c r="C356" s="257">
        <f>SUM(C363+C370)</f>
        <v>0</v>
      </c>
      <c r="D356" s="257">
        <f>SUM(D363+D370)</f>
        <v>0</v>
      </c>
      <c r="E356" s="257">
        <f>SUM(E363+E370)</f>
        <v>0</v>
      </c>
      <c r="F356" s="419"/>
      <c r="G356" s="414"/>
      <c r="H356" s="414"/>
      <c r="I356" s="414"/>
      <c r="J356" s="414"/>
      <c r="K356" s="435"/>
      <c r="L356" s="436"/>
      <c r="M356" s="436"/>
      <c r="N356" s="438"/>
      <c r="O356" s="438"/>
      <c r="P356" s="438"/>
      <c r="Q356" s="438"/>
      <c r="R356" s="438"/>
      <c r="S356" s="438"/>
      <c r="T356" s="438"/>
      <c r="U356" s="438"/>
      <c r="V356" s="438"/>
      <c r="W356" s="438"/>
      <c r="X356" s="438"/>
      <c r="Y356" s="438"/>
      <c r="Z356" s="438"/>
      <c r="AA356" s="438"/>
      <c r="AB356" s="438"/>
      <c r="AC356" s="438"/>
      <c r="AD356" s="438"/>
      <c r="AE356" s="438"/>
      <c r="AF356" s="438"/>
      <c r="AG356" s="438"/>
      <c r="AH356" s="438"/>
      <c r="AI356" s="438"/>
      <c r="AJ356" s="438"/>
      <c r="AK356" s="438"/>
      <c r="AL356" s="438"/>
      <c r="AM356" s="438"/>
      <c r="AN356" s="438"/>
      <c r="AO356" s="438"/>
    </row>
    <row r="357" spans="1:41" ht="12">
      <c r="A357" s="415" t="s">
        <v>15</v>
      </c>
      <c r="B357" s="415"/>
      <c r="C357" s="257">
        <f>SUM(C364+C371)</f>
        <v>630</v>
      </c>
      <c r="D357" s="257">
        <f aca="true" t="shared" si="8" ref="D357:E360">SUM(D364+D371)</f>
        <v>629.6</v>
      </c>
      <c r="E357" s="257">
        <f t="shared" si="8"/>
        <v>629.6</v>
      </c>
      <c r="F357" s="419"/>
      <c r="G357" s="414"/>
      <c r="H357" s="414"/>
      <c r="I357" s="414"/>
      <c r="J357" s="414"/>
      <c r="K357" s="435"/>
      <c r="L357" s="436"/>
      <c r="M357" s="436"/>
      <c r="N357" s="438"/>
      <c r="O357" s="438"/>
      <c r="P357" s="438"/>
      <c r="Q357" s="438"/>
      <c r="R357" s="438"/>
      <c r="S357" s="438"/>
      <c r="T357" s="438"/>
      <c r="U357" s="438"/>
      <c r="V357" s="438"/>
      <c r="W357" s="438"/>
      <c r="X357" s="438"/>
      <c r="Y357" s="438"/>
      <c r="Z357" s="438"/>
      <c r="AA357" s="438"/>
      <c r="AB357" s="438"/>
      <c r="AC357" s="438"/>
      <c r="AD357" s="438"/>
      <c r="AE357" s="438"/>
      <c r="AF357" s="438"/>
      <c r="AG357" s="438"/>
      <c r="AH357" s="438"/>
      <c r="AI357" s="438"/>
      <c r="AJ357" s="438"/>
      <c r="AK357" s="438"/>
      <c r="AL357" s="438"/>
      <c r="AM357" s="438"/>
      <c r="AN357" s="438"/>
      <c r="AO357" s="438"/>
    </row>
    <row r="358" spans="1:41" ht="12">
      <c r="A358" s="415" t="s">
        <v>16</v>
      </c>
      <c r="B358" s="415"/>
      <c r="C358" s="257">
        <f>SUM(C365+C372)</f>
        <v>0</v>
      </c>
      <c r="D358" s="257">
        <f t="shared" si="8"/>
        <v>0</v>
      </c>
      <c r="E358" s="257">
        <f t="shared" si="8"/>
        <v>0</v>
      </c>
      <c r="F358" s="419"/>
      <c r="G358" s="414"/>
      <c r="H358" s="414"/>
      <c r="I358" s="414"/>
      <c r="J358" s="414"/>
      <c r="K358" s="435"/>
      <c r="L358" s="436"/>
      <c r="M358" s="436"/>
      <c r="N358" s="438"/>
      <c r="O358" s="438"/>
      <c r="P358" s="438"/>
      <c r="Q358" s="438"/>
      <c r="R358" s="438"/>
      <c r="S358" s="438"/>
      <c r="T358" s="438"/>
      <c r="U358" s="438"/>
      <c r="V358" s="438"/>
      <c r="W358" s="438"/>
      <c r="X358" s="438"/>
      <c r="Y358" s="438"/>
      <c r="Z358" s="438"/>
      <c r="AA358" s="438"/>
      <c r="AB358" s="438"/>
      <c r="AC358" s="438"/>
      <c r="AD358" s="438"/>
      <c r="AE358" s="438"/>
      <c r="AF358" s="438"/>
      <c r="AG358" s="438"/>
      <c r="AH358" s="438"/>
      <c r="AI358" s="438"/>
      <c r="AJ358" s="438"/>
      <c r="AK358" s="438"/>
      <c r="AL358" s="438"/>
      <c r="AM358" s="438"/>
      <c r="AN358" s="438"/>
      <c r="AO358" s="438"/>
    </row>
    <row r="359" spans="1:41" ht="12">
      <c r="A359" s="415" t="s">
        <v>17</v>
      </c>
      <c r="B359" s="415"/>
      <c r="C359" s="257">
        <f>SUM(C366+C373)</f>
        <v>0</v>
      </c>
      <c r="D359" s="257">
        <f t="shared" si="8"/>
        <v>0</v>
      </c>
      <c r="E359" s="257">
        <f t="shared" si="8"/>
        <v>0</v>
      </c>
      <c r="F359" s="419"/>
      <c r="G359" s="414"/>
      <c r="H359" s="414"/>
      <c r="I359" s="414"/>
      <c r="J359" s="414"/>
      <c r="K359" s="435"/>
      <c r="L359" s="436"/>
      <c r="M359" s="436"/>
      <c r="N359" s="438"/>
      <c r="O359" s="438"/>
      <c r="P359" s="438"/>
      <c r="Q359" s="438"/>
      <c r="R359" s="438"/>
      <c r="S359" s="438"/>
      <c r="T359" s="438"/>
      <c r="U359" s="438"/>
      <c r="V359" s="438"/>
      <c r="W359" s="438"/>
      <c r="X359" s="438"/>
      <c r="Y359" s="438"/>
      <c r="Z359" s="438"/>
      <c r="AA359" s="438"/>
      <c r="AB359" s="438"/>
      <c r="AC359" s="438"/>
      <c r="AD359" s="438"/>
      <c r="AE359" s="438"/>
      <c r="AF359" s="438"/>
      <c r="AG359" s="438"/>
      <c r="AH359" s="438"/>
      <c r="AI359" s="438"/>
      <c r="AJ359" s="438"/>
      <c r="AK359" s="438"/>
      <c r="AL359" s="438"/>
      <c r="AM359" s="438"/>
      <c r="AN359" s="438"/>
      <c r="AO359" s="438"/>
    </row>
    <row r="360" spans="1:41" ht="12">
      <c r="A360" s="415" t="s">
        <v>5</v>
      </c>
      <c r="B360" s="415"/>
      <c r="C360" s="257">
        <f>SUM(C367+C374)</f>
        <v>0</v>
      </c>
      <c r="D360" s="257">
        <f t="shared" si="8"/>
        <v>0</v>
      </c>
      <c r="E360" s="257">
        <f t="shared" si="8"/>
        <v>0</v>
      </c>
      <c r="F360" s="419"/>
      <c r="G360" s="414"/>
      <c r="H360" s="414"/>
      <c r="I360" s="414"/>
      <c r="J360" s="414"/>
      <c r="K360" s="435"/>
      <c r="L360" s="436"/>
      <c r="M360" s="436"/>
      <c r="N360" s="438"/>
      <c r="O360" s="438"/>
      <c r="P360" s="438"/>
      <c r="Q360" s="438"/>
      <c r="R360" s="438"/>
      <c r="S360" s="438"/>
      <c r="T360" s="438"/>
      <c r="U360" s="438"/>
      <c r="V360" s="438"/>
      <c r="W360" s="438"/>
      <c r="X360" s="438"/>
      <c r="Y360" s="438"/>
      <c r="Z360" s="438"/>
      <c r="AA360" s="438"/>
      <c r="AB360" s="438"/>
      <c r="AC360" s="438"/>
      <c r="AD360" s="438"/>
      <c r="AE360" s="438"/>
      <c r="AF360" s="438"/>
      <c r="AG360" s="438"/>
      <c r="AH360" s="438"/>
      <c r="AI360" s="438"/>
      <c r="AJ360" s="438"/>
      <c r="AK360" s="438"/>
      <c r="AL360" s="438"/>
      <c r="AM360" s="438"/>
      <c r="AN360" s="438"/>
      <c r="AO360" s="438"/>
    </row>
    <row r="361" spans="1:41" ht="26.25" customHeight="1">
      <c r="A361" s="302" t="s">
        <v>258</v>
      </c>
      <c r="B361" s="398" t="s">
        <v>259</v>
      </c>
      <c r="C361" s="398"/>
      <c r="D361" s="398"/>
      <c r="E361" s="398"/>
      <c r="F361" s="419" t="s">
        <v>260</v>
      </c>
      <c r="G361" s="414" t="s">
        <v>128</v>
      </c>
      <c r="H361" s="414" t="s">
        <v>117</v>
      </c>
      <c r="I361" s="414"/>
      <c r="J361" s="414" t="s">
        <v>847</v>
      </c>
      <c r="K361" s="290"/>
      <c r="L361" s="293"/>
      <c r="M361" s="293"/>
      <c r="N361" s="292"/>
      <c r="O361" s="292"/>
      <c r="P361" s="292"/>
      <c r="Q361" s="292"/>
      <c r="R361" s="292"/>
      <c r="S361" s="292"/>
      <c r="T361" s="292"/>
      <c r="U361" s="292"/>
      <c r="V361" s="292"/>
      <c r="W361" s="292"/>
      <c r="X361" s="292"/>
      <c r="Y361" s="292"/>
      <c r="Z361" s="292"/>
      <c r="AA361" s="292"/>
      <c r="AB361" s="292"/>
      <c r="AC361" s="292"/>
      <c r="AD361" s="292"/>
      <c r="AE361" s="292"/>
      <c r="AF361" s="292"/>
      <c r="AG361" s="292"/>
      <c r="AH361" s="292"/>
      <c r="AI361" s="292"/>
      <c r="AJ361" s="292"/>
      <c r="AK361" s="292"/>
      <c r="AL361" s="292"/>
      <c r="AM361" s="292"/>
      <c r="AN361" s="292"/>
      <c r="AO361" s="292"/>
    </row>
    <row r="362" spans="1:41" ht="12">
      <c r="A362" s="415" t="s">
        <v>50</v>
      </c>
      <c r="B362" s="415"/>
      <c r="C362" s="257">
        <f>SUM(C363:C367)</f>
        <v>400</v>
      </c>
      <c r="D362" s="280">
        <f>SUM(D363:D367)</f>
        <v>399.6</v>
      </c>
      <c r="E362" s="280">
        <f>SUM(E363:E367)</f>
        <v>399.6</v>
      </c>
      <c r="F362" s="419"/>
      <c r="G362" s="414"/>
      <c r="H362" s="414"/>
      <c r="I362" s="414"/>
      <c r="J362" s="414"/>
      <c r="K362" s="290"/>
      <c r="L362" s="293"/>
      <c r="M362" s="293"/>
      <c r="N362" s="292"/>
      <c r="O362" s="292"/>
      <c r="P362" s="292"/>
      <c r="Q362" s="292"/>
      <c r="R362" s="292"/>
      <c r="S362" s="292"/>
      <c r="T362" s="292"/>
      <c r="U362" s="292"/>
      <c r="V362" s="292"/>
      <c r="W362" s="292"/>
      <c r="X362" s="292"/>
      <c r="Y362" s="292"/>
      <c r="Z362" s="292"/>
      <c r="AA362" s="292"/>
      <c r="AB362" s="292"/>
      <c r="AC362" s="292"/>
      <c r="AD362" s="292"/>
      <c r="AE362" s="292"/>
      <c r="AF362" s="292"/>
      <c r="AG362" s="292"/>
      <c r="AH362" s="292"/>
      <c r="AI362" s="292"/>
      <c r="AJ362" s="292"/>
      <c r="AK362" s="292"/>
      <c r="AL362" s="292"/>
      <c r="AM362" s="292"/>
      <c r="AN362" s="292"/>
      <c r="AO362" s="292"/>
    </row>
    <row r="363" spans="1:41" ht="12">
      <c r="A363" s="415" t="s">
        <v>7</v>
      </c>
      <c r="B363" s="415"/>
      <c r="C363" s="257">
        <f>SUM(D363,E363,F363,G363,H363)</f>
        <v>0</v>
      </c>
      <c r="D363" s="280">
        <v>0</v>
      </c>
      <c r="E363" s="280">
        <v>0</v>
      </c>
      <c r="F363" s="419"/>
      <c r="G363" s="414"/>
      <c r="H363" s="414"/>
      <c r="I363" s="414"/>
      <c r="J363" s="414"/>
      <c r="K363" s="290"/>
      <c r="L363" s="293"/>
      <c r="M363" s="293"/>
      <c r="N363" s="292"/>
      <c r="O363" s="292"/>
      <c r="P363" s="292"/>
      <c r="Q363" s="292"/>
      <c r="R363" s="292"/>
      <c r="S363" s="292"/>
      <c r="T363" s="292"/>
      <c r="U363" s="292"/>
      <c r="V363" s="292"/>
      <c r="W363" s="292"/>
      <c r="X363" s="292"/>
      <c r="Y363" s="292"/>
      <c r="Z363" s="292"/>
      <c r="AA363" s="292"/>
      <c r="AB363" s="292"/>
      <c r="AC363" s="292"/>
      <c r="AD363" s="292"/>
      <c r="AE363" s="292"/>
      <c r="AF363" s="292"/>
      <c r="AG363" s="292"/>
      <c r="AH363" s="292"/>
      <c r="AI363" s="292"/>
      <c r="AJ363" s="292"/>
      <c r="AK363" s="292"/>
      <c r="AL363" s="292"/>
      <c r="AM363" s="292"/>
      <c r="AN363" s="292"/>
      <c r="AO363" s="292"/>
    </row>
    <row r="364" spans="1:41" ht="12">
      <c r="A364" s="415" t="s">
        <v>15</v>
      </c>
      <c r="B364" s="415"/>
      <c r="C364" s="257">
        <v>400</v>
      </c>
      <c r="D364" s="280">
        <f>99.9+99.9+99.9+99.9</f>
        <v>399.6</v>
      </c>
      <c r="E364" s="280">
        <f>99.9*4</f>
        <v>399.6</v>
      </c>
      <c r="F364" s="419"/>
      <c r="G364" s="414"/>
      <c r="H364" s="414"/>
      <c r="I364" s="414"/>
      <c r="J364" s="414"/>
      <c r="K364" s="290"/>
      <c r="L364" s="293"/>
      <c r="M364" s="293"/>
      <c r="N364" s="292"/>
      <c r="O364" s="292"/>
      <c r="P364" s="292"/>
      <c r="Q364" s="292"/>
      <c r="R364" s="292"/>
      <c r="S364" s="292"/>
      <c r="T364" s="292"/>
      <c r="U364" s="292"/>
      <c r="V364" s="292"/>
      <c r="W364" s="292"/>
      <c r="X364" s="292"/>
      <c r="Y364" s="292"/>
      <c r="Z364" s="292"/>
      <c r="AA364" s="292"/>
      <c r="AB364" s="292"/>
      <c r="AC364" s="292"/>
      <c r="AD364" s="292"/>
      <c r="AE364" s="292"/>
      <c r="AF364" s="292"/>
      <c r="AG364" s="292"/>
      <c r="AH364" s="292"/>
      <c r="AI364" s="292"/>
      <c r="AJ364" s="292"/>
      <c r="AK364" s="292"/>
      <c r="AL364" s="292"/>
      <c r="AM364" s="292"/>
      <c r="AN364" s="292"/>
      <c r="AO364" s="292"/>
    </row>
    <row r="365" spans="1:41" ht="12">
      <c r="A365" s="415" t="s">
        <v>16</v>
      </c>
      <c r="B365" s="415"/>
      <c r="C365" s="257">
        <f>SUM(D365,E365,F365,G365,H365)</f>
        <v>0</v>
      </c>
      <c r="D365" s="280">
        <v>0</v>
      </c>
      <c r="E365" s="280">
        <v>0</v>
      </c>
      <c r="F365" s="419"/>
      <c r="G365" s="414"/>
      <c r="H365" s="414"/>
      <c r="I365" s="414"/>
      <c r="J365" s="414"/>
      <c r="K365" s="290"/>
      <c r="L365" s="293"/>
      <c r="M365" s="293"/>
      <c r="N365" s="292"/>
      <c r="O365" s="292"/>
      <c r="P365" s="292"/>
      <c r="Q365" s="292"/>
      <c r="R365" s="292"/>
      <c r="S365" s="292"/>
      <c r="T365" s="292"/>
      <c r="U365" s="292"/>
      <c r="V365" s="292"/>
      <c r="W365" s="292"/>
      <c r="X365" s="292"/>
      <c r="Y365" s="292"/>
      <c r="Z365" s="292"/>
      <c r="AA365" s="292"/>
      <c r="AB365" s="292"/>
      <c r="AC365" s="292"/>
      <c r="AD365" s="292"/>
      <c r="AE365" s="292"/>
      <c r="AF365" s="292"/>
      <c r="AG365" s="292"/>
      <c r="AH365" s="292"/>
      <c r="AI365" s="292"/>
      <c r="AJ365" s="292"/>
      <c r="AK365" s="292"/>
      <c r="AL365" s="292"/>
      <c r="AM365" s="292"/>
      <c r="AN365" s="292"/>
      <c r="AO365" s="292"/>
    </row>
    <row r="366" spans="1:41" ht="12">
      <c r="A366" s="415" t="s">
        <v>17</v>
      </c>
      <c r="B366" s="415"/>
      <c r="C366" s="257">
        <f>SUM(D366,E366,F366,G366,H366)</f>
        <v>0</v>
      </c>
      <c r="D366" s="280">
        <v>0</v>
      </c>
      <c r="E366" s="280">
        <v>0</v>
      </c>
      <c r="F366" s="419"/>
      <c r="G366" s="414"/>
      <c r="H366" s="414"/>
      <c r="I366" s="414"/>
      <c r="J366" s="414"/>
      <c r="K366" s="290"/>
      <c r="L366" s="293"/>
      <c r="M366" s="293"/>
      <c r="N366" s="292"/>
      <c r="O366" s="292"/>
      <c r="P366" s="292"/>
      <c r="Q366" s="292"/>
      <c r="R366" s="292"/>
      <c r="S366" s="292"/>
      <c r="T366" s="292"/>
      <c r="U366" s="292"/>
      <c r="V366" s="292"/>
      <c r="W366" s="292"/>
      <c r="X366" s="292"/>
      <c r="Y366" s="292"/>
      <c r="Z366" s="292"/>
      <c r="AA366" s="292"/>
      <c r="AB366" s="292"/>
      <c r="AC366" s="292"/>
      <c r="AD366" s="292"/>
      <c r="AE366" s="292"/>
      <c r="AF366" s="292"/>
      <c r="AG366" s="292"/>
      <c r="AH366" s="292"/>
      <c r="AI366" s="292"/>
      <c r="AJ366" s="292"/>
      <c r="AK366" s="292"/>
      <c r="AL366" s="292"/>
      <c r="AM366" s="292"/>
      <c r="AN366" s="292"/>
      <c r="AO366" s="292"/>
    </row>
    <row r="367" spans="1:41" ht="12">
      <c r="A367" s="415" t="s">
        <v>5</v>
      </c>
      <c r="B367" s="415"/>
      <c r="C367" s="257">
        <f>SUM(D367,E367,F367,G367,H367)</f>
        <v>0</v>
      </c>
      <c r="D367" s="280">
        <v>0</v>
      </c>
      <c r="E367" s="280">
        <v>0</v>
      </c>
      <c r="F367" s="419"/>
      <c r="G367" s="414"/>
      <c r="H367" s="414"/>
      <c r="I367" s="414"/>
      <c r="J367" s="414"/>
      <c r="K367" s="290"/>
      <c r="L367" s="293"/>
      <c r="M367" s="293"/>
      <c r="N367" s="292"/>
      <c r="O367" s="292"/>
      <c r="P367" s="292"/>
      <c r="Q367" s="292"/>
      <c r="R367" s="292"/>
      <c r="S367" s="292"/>
      <c r="T367" s="292"/>
      <c r="U367" s="292"/>
      <c r="V367" s="292"/>
      <c r="W367" s="292"/>
      <c r="X367" s="292"/>
      <c r="Y367" s="292"/>
      <c r="Z367" s="292"/>
      <c r="AA367" s="292"/>
      <c r="AB367" s="292"/>
      <c r="AC367" s="292"/>
      <c r="AD367" s="292"/>
      <c r="AE367" s="292"/>
      <c r="AF367" s="292"/>
      <c r="AG367" s="292"/>
      <c r="AH367" s="292"/>
      <c r="AI367" s="292"/>
      <c r="AJ367" s="292"/>
      <c r="AK367" s="292"/>
      <c r="AL367" s="292"/>
      <c r="AM367" s="292"/>
      <c r="AN367" s="292"/>
      <c r="AO367" s="292"/>
    </row>
    <row r="368" spans="1:41" ht="30" customHeight="1">
      <c r="A368" s="257" t="s">
        <v>261</v>
      </c>
      <c r="B368" s="398" t="s">
        <v>262</v>
      </c>
      <c r="C368" s="398"/>
      <c r="D368" s="398"/>
      <c r="E368" s="398"/>
      <c r="F368" s="419" t="s">
        <v>161</v>
      </c>
      <c r="G368" s="414" t="s">
        <v>126</v>
      </c>
      <c r="H368" s="414" t="s">
        <v>126</v>
      </c>
      <c r="I368" s="414"/>
      <c r="J368" s="414" t="s">
        <v>834</v>
      </c>
      <c r="K368" s="435"/>
      <c r="L368" s="436"/>
      <c r="M368" s="436"/>
      <c r="N368" s="438"/>
      <c r="O368" s="438"/>
      <c r="P368" s="438"/>
      <c r="Q368" s="438"/>
      <c r="R368" s="438"/>
      <c r="S368" s="438"/>
      <c r="T368" s="438"/>
      <c r="U368" s="438"/>
      <c r="V368" s="438"/>
      <c r="W368" s="438"/>
      <c r="X368" s="438"/>
      <c r="Y368" s="438"/>
      <c r="Z368" s="438"/>
      <c r="AA368" s="438"/>
      <c r="AB368" s="438"/>
      <c r="AC368" s="438"/>
      <c r="AD368" s="438"/>
      <c r="AE368" s="438"/>
      <c r="AF368" s="438"/>
      <c r="AG368" s="438"/>
      <c r="AH368" s="438"/>
      <c r="AI368" s="438"/>
      <c r="AJ368" s="438"/>
      <c r="AK368" s="438"/>
      <c r="AL368" s="438"/>
      <c r="AM368" s="438"/>
      <c r="AN368" s="438"/>
      <c r="AO368" s="438"/>
    </row>
    <row r="369" spans="1:41" ht="12">
      <c r="A369" s="415" t="s">
        <v>50</v>
      </c>
      <c r="B369" s="415"/>
      <c r="C369" s="257">
        <f>SUM(C370,C371,C372,C373,C374)</f>
        <v>230</v>
      </c>
      <c r="D369" s="280">
        <f>SUM(D370:D374)</f>
        <v>230</v>
      </c>
      <c r="E369" s="280">
        <f>SUM(E370:E374)</f>
        <v>230</v>
      </c>
      <c r="F369" s="419"/>
      <c r="G369" s="414"/>
      <c r="H369" s="414"/>
      <c r="I369" s="414"/>
      <c r="J369" s="414"/>
      <c r="K369" s="435"/>
      <c r="L369" s="436"/>
      <c r="M369" s="436"/>
      <c r="N369" s="438"/>
      <c r="O369" s="438"/>
      <c r="P369" s="438"/>
      <c r="Q369" s="438"/>
      <c r="R369" s="438"/>
      <c r="S369" s="438"/>
      <c r="T369" s="438"/>
      <c r="U369" s="438"/>
      <c r="V369" s="438"/>
      <c r="W369" s="438"/>
      <c r="X369" s="438"/>
      <c r="Y369" s="438"/>
      <c r="Z369" s="438"/>
      <c r="AA369" s="438"/>
      <c r="AB369" s="438"/>
      <c r="AC369" s="438"/>
      <c r="AD369" s="438"/>
      <c r="AE369" s="438"/>
      <c r="AF369" s="438"/>
      <c r="AG369" s="438"/>
      <c r="AH369" s="438"/>
      <c r="AI369" s="438"/>
      <c r="AJ369" s="438"/>
      <c r="AK369" s="438"/>
      <c r="AL369" s="438"/>
      <c r="AM369" s="438"/>
      <c r="AN369" s="438"/>
      <c r="AO369" s="438"/>
    </row>
    <row r="370" spans="1:41" ht="12">
      <c r="A370" s="415" t="s">
        <v>7</v>
      </c>
      <c r="B370" s="415"/>
      <c r="C370" s="257">
        <v>0</v>
      </c>
      <c r="D370" s="280">
        <v>0</v>
      </c>
      <c r="E370" s="280">
        <v>0</v>
      </c>
      <c r="F370" s="419"/>
      <c r="G370" s="414"/>
      <c r="H370" s="414"/>
      <c r="I370" s="414"/>
      <c r="J370" s="414"/>
      <c r="K370" s="435"/>
      <c r="L370" s="436"/>
      <c r="M370" s="436"/>
      <c r="N370" s="438"/>
      <c r="O370" s="438"/>
      <c r="P370" s="438"/>
      <c r="Q370" s="438"/>
      <c r="R370" s="438"/>
      <c r="S370" s="438"/>
      <c r="T370" s="438"/>
      <c r="U370" s="438"/>
      <c r="V370" s="438"/>
      <c r="W370" s="438"/>
      <c r="X370" s="438"/>
      <c r="Y370" s="438"/>
      <c r="Z370" s="438"/>
      <c r="AA370" s="438"/>
      <c r="AB370" s="438"/>
      <c r="AC370" s="438"/>
      <c r="AD370" s="438"/>
      <c r="AE370" s="438"/>
      <c r="AF370" s="438"/>
      <c r="AG370" s="438"/>
      <c r="AH370" s="438"/>
      <c r="AI370" s="438"/>
      <c r="AJ370" s="438"/>
      <c r="AK370" s="438"/>
      <c r="AL370" s="438"/>
      <c r="AM370" s="438"/>
      <c r="AN370" s="438"/>
      <c r="AO370" s="438"/>
    </row>
    <row r="371" spans="1:41" ht="12">
      <c r="A371" s="415" t="s">
        <v>15</v>
      </c>
      <c r="B371" s="415"/>
      <c r="C371" s="257">
        <v>230</v>
      </c>
      <c r="D371" s="280">
        <v>230</v>
      </c>
      <c r="E371" s="280">
        <v>230</v>
      </c>
      <c r="F371" s="419"/>
      <c r="G371" s="414"/>
      <c r="H371" s="414"/>
      <c r="I371" s="414"/>
      <c r="J371" s="414"/>
      <c r="K371" s="435"/>
      <c r="L371" s="436"/>
      <c r="M371" s="436"/>
      <c r="N371" s="438"/>
      <c r="O371" s="438"/>
      <c r="P371" s="438"/>
      <c r="Q371" s="438"/>
      <c r="R371" s="438"/>
      <c r="S371" s="438"/>
      <c r="T371" s="438"/>
      <c r="U371" s="438"/>
      <c r="V371" s="438"/>
      <c r="W371" s="438"/>
      <c r="X371" s="438"/>
      <c r="Y371" s="438"/>
      <c r="Z371" s="438"/>
      <c r="AA371" s="438"/>
      <c r="AB371" s="438"/>
      <c r="AC371" s="438"/>
      <c r="AD371" s="438"/>
      <c r="AE371" s="438"/>
      <c r="AF371" s="438"/>
      <c r="AG371" s="438"/>
      <c r="AH371" s="438"/>
      <c r="AI371" s="438"/>
      <c r="AJ371" s="438"/>
      <c r="AK371" s="438"/>
      <c r="AL371" s="438"/>
      <c r="AM371" s="438"/>
      <c r="AN371" s="438"/>
      <c r="AO371" s="438"/>
    </row>
    <row r="372" spans="1:41" ht="12">
      <c r="A372" s="415" t="s">
        <v>16</v>
      </c>
      <c r="B372" s="415"/>
      <c r="C372" s="257">
        <v>0</v>
      </c>
      <c r="D372" s="280">
        <v>0</v>
      </c>
      <c r="E372" s="280">
        <v>0</v>
      </c>
      <c r="F372" s="419"/>
      <c r="G372" s="414"/>
      <c r="H372" s="414"/>
      <c r="I372" s="414"/>
      <c r="J372" s="414"/>
      <c r="K372" s="435"/>
      <c r="L372" s="436"/>
      <c r="M372" s="436"/>
      <c r="N372" s="438"/>
      <c r="O372" s="438"/>
      <c r="P372" s="438"/>
      <c r="Q372" s="438"/>
      <c r="R372" s="438"/>
      <c r="S372" s="438"/>
      <c r="T372" s="438"/>
      <c r="U372" s="438"/>
      <c r="V372" s="438"/>
      <c r="W372" s="438"/>
      <c r="X372" s="438"/>
      <c r="Y372" s="438"/>
      <c r="Z372" s="438"/>
      <c r="AA372" s="438"/>
      <c r="AB372" s="438"/>
      <c r="AC372" s="438"/>
      <c r="AD372" s="438"/>
      <c r="AE372" s="438"/>
      <c r="AF372" s="438"/>
      <c r="AG372" s="438"/>
      <c r="AH372" s="438"/>
      <c r="AI372" s="438"/>
      <c r="AJ372" s="438"/>
      <c r="AK372" s="438"/>
      <c r="AL372" s="438"/>
      <c r="AM372" s="438"/>
      <c r="AN372" s="438"/>
      <c r="AO372" s="438"/>
    </row>
    <row r="373" spans="1:41" ht="12">
      <c r="A373" s="415" t="s">
        <v>17</v>
      </c>
      <c r="B373" s="415"/>
      <c r="C373" s="257">
        <v>0</v>
      </c>
      <c r="D373" s="280">
        <v>0</v>
      </c>
      <c r="E373" s="280">
        <v>0</v>
      </c>
      <c r="F373" s="419"/>
      <c r="G373" s="414"/>
      <c r="H373" s="414"/>
      <c r="I373" s="414"/>
      <c r="J373" s="414"/>
      <c r="K373" s="435"/>
      <c r="L373" s="436"/>
      <c r="M373" s="436"/>
      <c r="N373" s="438"/>
      <c r="O373" s="438"/>
      <c r="P373" s="438"/>
      <c r="Q373" s="438"/>
      <c r="R373" s="438"/>
      <c r="S373" s="438"/>
      <c r="T373" s="438"/>
      <c r="U373" s="438"/>
      <c r="V373" s="438"/>
      <c r="W373" s="438"/>
      <c r="X373" s="438"/>
      <c r="Y373" s="438"/>
      <c r="Z373" s="438"/>
      <c r="AA373" s="438"/>
      <c r="AB373" s="438"/>
      <c r="AC373" s="438"/>
      <c r="AD373" s="438"/>
      <c r="AE373" s="438"/>
      <c r="AF373" s="438"/>
      <c r="AG373" s="438"/>
      <c r="AH373" s="438"/>
      <c r="AI373" s="438"/>
      <c r="AJ373" s="438"/>
      <c r="AK373" s="438"/>
      <c r="AL373" s="438"/>
      <c r="AM373" s="438"/>
      <c r="AN373" s="438"/>
      <c r="AO373" s="438"/>
    </row>
    <row r="374" spans="1:41" ht="12">
      <c r="A374" s="415" t="s">
        <v>5</v>
      </c>
      <c r="B374" s="415"/>
      <c r="C374" s="257">
        <v>0</v>
      </c>
      <c r="D374" s="280">
        <v>0</v>
      </c>
      <c r="E374" s="280">
        <v>0</v>
      </c>
      <c r="F374" s="419"/>
      <c r="G374" s="414"/>
      <c r="H374" s="414"/>
      <c r="I374" s="414"/>
      <c r="J374" s="414"/>
      <c r="K374" s="435"/>
      <c r="L374" s="436"/>
      <c r="M374" s="436"/>
      <c r="N374" s="438"/>
      <c r="O374" s="438"/>
      <c r="P374" s="438"/>
      <c r="Q374" s="438"/>
      <c r="R374" s="438"/>
      <c r="S374" s="438"/>
      <c r="T374" s="438"/>
      <c r="U374" s="438"/>
      <c r="V374" s="438"/>
      <c r="W374" s="438"/>
      <c r="X374" s="438"/>
      <c r="Y374" s="438"/>
      <c r="Z374" s="438"/>
      <c r="AA374" s="438"/>
      <c r="AB374" s="438"/>
      <c r="AC374" s="438"/>
      <c r="AD374" s="438"/>
      <c r="AE374" s="438"/>
      <c r="AF374" s="438"/>
      <c r="AG374" s="438"/>
      <c r="AH374" s="438"/>
      <c r="AI374" s="438"/>
      <c r="AJ374" s="438"/>
      <c r="AK374" s="438"/>
      <c r="AL374" s="438"/>
      <c r="AM374" s="438"/>
      <c r="AN374" s="438"/>
      <c r="AO374" s="438"/>
    </row>
    <row r="375" spans="1:41" ht="12">
      <c r="A375" s="345" t="s">
        <v>1012</v>
      </c>
      <c r="B375" s="345"/>
      <c r="C375" s="345"/>
      <c r="D375" s="345"/>
      <c r="E375" s="345"/>
      <c r="F375" s="279"/>
      <c r="G375" s="289" t="s">
        <v>807</v>
      </c>
      <c r="H375" s="289" t="s">
        <v>126</v>
      </c>
      <c r="I375" s="289" t="s">
        <v>807</v>
      </c>
      <c r="J375" s="289"/>
      <c r="K375" s="290"/>
      <c r="L375" s="293"/>
      <c r="M375" s="293"/>
      <c r="N375" s="292"/>
      <c r="O375" s="292"/>
      <c r="P375" s="292"/>
      <c r="Q375" s="292"/>
      <c r="R375" s="292"/>
      <c r="S375" s="292"/>
      <c r="T375" s="292"/>
      <c r="U375" s="292"/>
      <c r="V375" s="292"/>
      <c r="W375" s="292"/>
      <c r="X375" s="292"/>
      <c r="Y375" s="292"/>
      <c r="Z375" s="292"/>
      <c r="AA375" s="292"/>
      <c r="AB375" s="292"/>
      <c r="AC375" s="292"/>
      <c r="AD375" s="292"/>
      <c r="AE375" s="292"/>
      <c r="AF375" s="292"/>
      <c r="AG375" s="292"/>
      <c r="AH375" s="292"/>
      <c r="AI375" s="292"/>
      <c r="AJ375" s="292"/>
      <c r="AK375" s="292"/>
      <c r="AL375" s="292"/>
      <c r="AM375" s="292"/>
      <c r="AN375" s="292"/>
      <c r="AO375" s="292"/>
    </row>
    <row r="376" spans="1:41" ht="12">
      <c r="A376" s="303"/>
      <c r="B376" s="304"/>
      <c r="C376" s="304"/>
      <c r="D376" s="304"/>
      <c r="E376" s="304"/>
      <c r="F376" s="305"/>
      <c r="G376" s="291"/>
      <c r="H376" s="291"/>
      <c r="I376" s="291"/>
      <c r="J376" s="291"/>
      <c r="K376" s="290"/>
      <c r="L376" s="293"/>
      <c r="M376" s="293"/>
      <c r="N376" s="292"/>
      <c r="O376" s="292"/>
      <c r="P376" s="292"/>
      <c r="Q376" s="292"/>
      <c r="R376" s="292"/>
      <c r="S376" s="292"/>
      <c r="T376" s="292"/>
      <c r="U376" s="292"/>
      <c r="V376" s="292"/>
      <c r="W376" s="292"/>
      <c r="X376" s="292"/>
      <c r="Y376" s="292"/>
      <c r="Z376" s="292"/>
      <c r="AA376" s="292"/>
      <c r="AB376" s="292"/>
      <c r="AC376" s="292"/>
      <c r="AD376" s="292"/>
      <c r="AE376" s="292"/>
      <c r="AF376" s="292"/>
      <c r="AG376" s="292"/>
      <c r="AH376" s="292"/>
      <c r="AI376" s="292"/>
      <c r="AJ376" s="292"/>
      <c r="AK376" s="292"/>
      <c r="AL376" s="292"/>
      <c r="AM376" s="292"/>
      <c r="AN376" s="292"/>
      <c r="AO376" s="292"/>
    </row>
    <row r="377" spans="1:10" s="307" customFormat="1" ht="14.25" customHeight="1">
      <c r="A377" s="306"/>
      <c r="B377" s="383" t="s">
        <v>147</v>
      </c>
      <c r="C377" s="384"/>
      <c r="D377" s="384"/>
      <c r="E377" s="384"/>
      <c r="F377" s="384"/>
      <c r="G377" s="384"/>
      <c r="H377" s="384"/>
      <c r="I377" s="384"/>
      <c r="J377" s="384"/>
    </row>
    <row r="378" spans="1:21" s="227" customFormat="1" ht="12.75" customHeight="1">
      <c r="A378" s="349" t="s">
        <v>50</v>
      </c>
      <c r="B378" s="350"/>
      <c r="C378" s="308">
        <f aca="true" t="shared" si="9" ref="C378:E380">SUM(C386,C635,C730,C805)</f>
        <v>3532.79</v>
      </c>
      <c r="D378" s="308">
        <f t="shared" si="9"/>
        <v>3322.573</v>
      </c>
      <c r="E378" s="308">
        <f t="shared" si="9"/>
        <v>3317.56171</v>
      </c>
      <c r="F378" s="385" t="s">
        <v>136</v>
      </c>
      <c r="G378" s="386">
        <v>42005</v>
      </c>
      <c r="H378" s="386">
        <v>42339</v>
      </c>
      <c r="I378" s="388">
        <f>SUM(I385,I634,I729,I804)</f>
        <v>780.98871</v>
      </c>
      <c r="J378" s="389"/>
      <c r="K378" s="310"/>
      <c r="L378" s="310"/>
      <c r="M378" s="310"/>
      <c r="N378" s="310"/>
      <c r="O378" s="310"/>
      <c r="P378" s="310"/>
      <c r="Q378" s="310"/>
      <c r="R378" s="310"/>
      <c r="S378" s="310"/>
      <c r="T378" s="310"/>
      <c r="U378" s="310"/>
    </row>
    <row r="379" spans="1:21" s="227" customFormat="1" ht="12.75" customHeight="1">
      <c r="A379" s="349" t="s">
        <v>7</v>
      </c>
      <c r="B379" s="350"/>
      <c r="C379" s="308">
        <f t="shared" si="9"/>
        <v>377.89</v>
      </c>
      <c r="D379" s="308">
        <f t="shared" si="9"/>
        <v>367.89</v>
      </c>
      <c r="E379" s="308">
        <f t="shared" si="9"/>
        <v>367.89</v>
      </c>
      <c r="F379" s="385"/>
      <c r="G379" s="387"/>
      <c r="H379" s="387"/>
      <c r="I379" s="387"/>
      <c r="J379" s="390"/>
      <c r="K379" s="310"/>
      <c r="L379" s="310"/>
      <c r="M379" s="310"/>
      <c r="N379" s="310"/>
      <c r="O379" s="310"/>
      <c r="P379" s="310"/>
      <c r="Q379" s="310"/>
      <c r="R379" s="310"/>
      <c r="S379" s="310"/>
      <c r="T379" s="310"/>
      <c r="U379" s="310"/>
    </row>
    <row r="380" spans="1:21" s="227" customFormat="1" ht="11.25" customHeight="1">
      <c r="A380" s="349" t="s">
        <v>15</v>
      </c>
      <c r="B380" s="350"/>
      <c r="C380" s="308">
        <f t="shared" si="9"/>
        <v>3154.9</v>
      </c>
      <c r="D380" s="308">
        <f t="shared" si="9"/>
        <v>2954.683</v>
      </c>
      <c r="E380" s="308">
        <f t="shared" si="9"/>
        <v>2949.67171</v>
      </c>
      <c r="F380" s="385"/>
      <c r="G380" s="387"/>
      <c r="H380" s="387"/>
      <c r="I380" s="387"/>
      <c r="J380" s="390"/>
      <c r="K380" s="310"/>
      <c r="L380" s="310"/>
      <c r="M380" s="310"/>
      <c r="N380" s="310"/>
      <c r="O380" s="310"/>
      <c r="P380" s="310"/>
      <c r="Q380" s="310"/>
      <c r="R380" s="310"/>
      <c r="S380" s="310"/>
      <c r="T380" s="310"/>
      <c r="U380" s="310"/>
    </row>
    <row r="381" spans="1:21" s="227" customFormat="1" ht="14.25" customHeight="1">
      <c r="A381" s="349" t="s">
        <v>16</v>
      </c>
      <c r="B381" s="350"/>
      <c r="C381" s="311"/>
      <c r="D381" s="311"/>
      <c r="E381" s="311"/>
      <c r="F381" s="385"/>
      <c r="G381" s="387"/>
      <c r="H381" s="387"/>
      <c r="I381" s="387"/>
      <c r="J381" s="390"/>
      <c r="K381" s="310"/>
      <c r="L381" s="310"/>
      <c r="M381" s="310"/>
      <c r="N381" s="310"/>
      <c r="O381" s="310"/>
      <c r="P381" s="310"/>
      <c r="Q381" s="310"/>
      <c r="R381" s="310"/>
      <c r="S381" s="310"/>
      <c r="T381" s="310"/>
      <c r="U381" s="310"/>
    </row>
    <row r="382" spans="1:21" s="227" customFormat="1" ht="12.75" customHeight="1">
      <c r="A382" s="349" t="s">
        <v>17</v>
      </c>
      <c r="B382" s="350"/>
      <c r="C382" s="311"/>
      <c r="D382" s="311"/>
      <c r="E382" s="311"/>
      <c r="F382" s="385"/>
      <c r="G382" s="387"/>
      <c r="H382" s="387"/>
      <c r="I382" s="387"/>
      <c r="J382" s="390"/>
      <c r="K382" s="310"/>
      <c r="L382" s="310"/>
      <c r="M382" s="310"/>
      <c r="N382" s="310"/>
      <c r="O382" s="310"/>
      <c r="P382" s="310"/>
      <c r="Q382" s="310"/>
      <c r="R382" s="310"/>
      <c r="S382" s="310"/>
      <c r="T382" s="310"/>
      <c r="U382" s="310"/>
    </row>
    <row r="383" spans="1:21" s="227" customFormat="1" ht="12.75" customHeight="1">
      <c r="A383" s="349" t="s">
        <v>848</v>
      </c>
      <c r="B383" s="351"/>
      <c r="C383" s="311"/>
      <c r="D383" s="311"/>
      <c r="E383" s="311"/>
      <c r="F383" s="385"/>
      <c r="G383" s="387"/>
      <c r="H383" s="387"/>
      <c r="I383" s="387"/>
      <c r="J383" s="390"/>
      <c r="K383" s="310"/>
      <c r="L383" s="310"/>
      <c r="M383" s="310"/>
      <c r="N383" s="310"/>
      <c r="O383" s="310"/>
      <c r="P383" s="310"/>
      <c r="Q383" s="310"/>
      <c r="R383" s="310"/>
      <c r="S383" s="310"/>
      <c r="T383" s="310"/>
      <c r="U383" s="310"/>
    </row>
    <row r="384" spans="1:21" s="227" customFormat="1" ht="12.75" customHeight="1">
      <c r="A384" s="352" t="s">
        <v>849</v>
      </c>
      <c r="B384" s="353"/>
      <c r="C384" s="311"/>
      <c r="D384" s="311"/>
      <c r="E384" s="311"/>
      <c r="F384" s="385"/>
      <c r="G384" s="387"/>
      <c r="H384" s="387"/>
      <c r="I384" s="387"/>
      <c r="J384" s="391"/>
      <c r="K384" s="310"/>
      <c r="L384" s="310"/>
      <c r="M384" s="310"/>
      <c r="N384" s="310"/>
      <c r="O384" s="310"/>
      <c r="P384" s="310"/>
      <c r="Q384" s="310"/>
      <c r="R384" s="310"/>
      <c r="S384" s="310"/>
      <c r="T384" s="310"/>
      <c r="U384" s="310"/>
    </row>
    <row r="385" spans="1:21" s="227" customFormat="1" ht="39">
      <c r="A385" s="312" t="s">
        <v>263</v>
      </c>
      <c r="B385" s="137" t="s">
        <v>132</v>
      </c>
      <c r="C385" s="313"/>
      <c r="D385" s="313"/>
      <c r="E385" s="313"/>
      <c r="F385" s="385" t="s">
        <v>4</v>
      </c>
      <c r="G385" s="386">
        <v>42005</v>
      </c>
      <c r="H385" s="386">
        <v>42339</v>
      </c>
      <c r="I385" s="388">
        <f>SUM(I393:I632)</f>
        <v>675</v>
      </c>
      <c r="J385" s="389"/>
      <c r="K385" s="310"/>
      <c r="L385" s="310"/>
      <c r="M385" s="310"/>
      <c r="N385" s="310"/>
      <c r="O385" s="310"/>
      <c r="P385" s="310"/>
      <c r="Q385" s="310"/>
      <c r="R385" s="310"/>
      <c r="S385" s="310"/>
      <c r="T385" s="310"/>
      <c r="U385" s="310"/>
    </row>
    <row r="386" spans="1:21" s="227" customFormat="1" ht="15" customHeight="1">
      <c r="A386" s="349" t="s">
        <v>50</v>
      </c>
      <c r="B386" s="350"/>
      <c r="C386" s="308">
        <f>SUM(C394,C403,C413,C422,C432,C441,C450,C459,C468,C477,C486,C495,C503,C512,C521,C529,C537,C546,C554,C562,C581,C599,C607,C624,C572,C589,C615)</f>
        <v>2657.79</v>
      </c>
      <c r="D386" s="308">
        <f>SUM(D422,D432,D441,D450,D459,D468,D477,D486,D495,D503,D512,D521,D529,D537,D546,D554,D562,D581,D607,D624,D413,D394,D403,D572,D589,D599,D615)</f>
        <v>2647.623</v>
      </c>
      <c r="E386" s="308">
        <f>SUM(E422,E432,E441,E450,E459,E468,E477,E486,E495,E503,E512,E521,E529,E537,E546,E554,E562,E581,E607,E624,E394,E403,E413,E572,E599,E589,E615)</f>
        <v>2647.623</v>
      </c>
      <c r="F386" s="385"/>
      <c r="G386" s="387"/>
      <c r="H386" s="387"/>
      <c r="I386" s="387"/>
      <c r="J386" s="390"/>
      <c r="K386" s="310"/>
      <c r="L386" s="310"/>
      <c r="M386" s="310"/>
      <c r="N386" s="310"/>
      <c r="O386" s="310"/>
      <c r="P386" s="310"/>
      <c r="Q386" s="310"/>
      <c r="R386" s="310"/>
      <c r="S386" s="310"/>
      <c r="T386" s="310"/>
      <c r="U386" s="310"/>
    </row>
    <row r="387" spans="1:21" s="227" customFormat="1" ht="12.75" customHeight="1">
      <c r="A387" s="349" t="s">
        <v>7</v>
      </c>
      <c r="B387" s="350"/>
      <c r="C387" s="308">
        <f>SUM(C395,C404,C414,C423,C433,C442,C451,C460,C469,C478,C487,C496,C504,C513,C522,C530,C538,C547,C555,C563,C582,C600,C608,C625,C573,C590)</f>
        <v>377.89</v>
      </c>
      <c r="D387" s="308">
        <f>SUM(D423,D433,D442,D451,D460,D469,D478,D487,D496,D504,D513,D522,D530,D538,D547,D555,D563,D582,D608,D625,D414,D395,D404,D573,D590,D600)</f>
        <v>367.89</v>
      </c>
      <c r="E387" s="308">
        <f>SUM(E423,E433,E442,E451,E460,E469,E478,E487,E496,E504,E513,E522,E530,E538,E547,E555,E563,E582,E608,E625,E395,E404,E414,E573,E600,E590)</f>
        <v>367.89</v>
      </c>
      <c r="F387" s="385"/>
      <c r="G387" s="387"/>
      <c r="H387" s="387"/>
      <c r="I387" s="387"/>
      <c r="J387" s="390"/>
      <c r="K387" s="310"/>
      <c r="L387" s="310"/>
      <c r="M387" s="310"/>
      <c r="N387" s="310"/>
      <c r="O387" s="310"/>
      <c r="P387" s="310"/>
      <c r="Q387" s="310"/>
      <c r="R387" s="310"/>
      <c r="S387" s="310"/>
      <c r="T387" s="310"/>
      <c r="U387" s="310"/>
    </row>
    <row r="388" spans="1:10" s="307" customFormat="1" ht="16.5" customHeight="1">
      <c r="A388" s="349" t="s">
        <v>15</v>
      </c>
      <c r="B388" s="350"/>
      <c r="C388" s="308">
        <f>SUM(C396,C405,C415,C424,C434,C443,C452,C461,C470,C479,C488,C497,C505,C514,C523,C531,C539,C548,C556,C564,C583,C601,C609,C626,C574,C591,C617)</f>
        <v>2279.9</v>
      </c>
      <c r="D388" s="308">
        <f>SUM(D424,D434,D443,D452,D461,D470,D479,D488,D497,D505,D514,D523,D531,D539,D548,D556,D564,D583,D609,D626,D415,D396,D405,D574,D591,D601,D617)</f>
        <v>2279.733</v>
      </c>
      <c r="E388" s="308">
        <f>SUM(E424,E434,E443,E452,E461,E470,E479,E488,E497,E505,E514,E523,E531,E539,E548,E556,E564,E583,E609,E626,E396,E405,E415,E574,E601,E591,E617)</f>
        <v>2279.733</v>
      </c>
      <c r="F388" s="385"/>
      <c r="G388" s="387"/>
      <c r="H388" s="387"/>
      <c r="I388" s="387"/>
      <c r="J388" s="390"/>
    </row>
    <row r="389" spans="1:10" s="307" customFormat="1" ht="15" customHeight="1">
      <c r="A389" s="349" t="s">
        <v>16</v>
      </c>
      <c r="B389" s="350"/>
      <c r="C389" s="311"/>
      <c r="D389" s="311"/>
      <c r="E389" s="311"/>
      <c r="F389" s="385"/>
      <c r="G389" s="387"/>
      <c r="H389" s="387"/>
      <c r="I389" s="387"/>
      <c r="J389" s="390"/>
    </row>
    <row r="390" spans="1:10" s="307" customFormat="1" ht="12.75" customHeight="1">
      <c r="A390" s="349" t="s">
        <v>17</v>
      </c>
      <c r="B390" s="350"/>
      <c r="C390" s="311"/>
      <c r="D390" s="311"/>
      <c r="E390" s="311"/>
      <c r="F390" s="385"/>
      <c r="G390" s="387"/>
      <c r="H390" s="387"/>
      <c r="I390" s="387"/>
      <c r="J390" s="390"/>
    </row>
    <row r="391" spans="1:10" s="307" customFormat="1" ht="12.75" customHeight="1">
      <c r="A391" s="349" t="s">
        <v>848</v>
      </c>
      <c r="B391" s="351"/>
      <c r="C391" s="311"/>
      <c r="D391" s="311"/>
      <c r="E391" s="311"/>
      <c r="F391" s="385"/>
      <c r="G391" s="387"/>
      <c r="H391" s="387"/>
      <c r="I391" s="387"/>
      <c r="J391" s="390"/>
    </row>
    <row r="392" spans="1:10" s="310" customFormat="1" ht="15" customHeight="1">
      <c r="A392" s="352" t="s">
        <v>849</v>
      </c>
      <c r="B392" s="353"/>
      <c r="C392" s="311"/>
      <c r="D392" s="311"/>
      <c r="E392" s="311"/>
      <c r="F392" s="385"/>
      <c r="G392" s="387"/>
      <c r="H392" s="387"/>
      <c r="I392" s="387"/>
      <c r="J392" s="391"/>
    </row>
    <row r="393" spans="1:10" s="310" customFormat="1" ht="39.75" customHeight="1">
      <c r="A393" s="312" t="s">
        <v>264</v>
      </c>
      <c r="B393" s="137" t="s">
        <v>265</v>
      </c>
      <c r="C393" s="311"/>
      <c r="D393" s="311"/>
      <c r="E393" s="311"/>
      <c r="F393" s="358" t="s">
        <v>266</v>
      </c>
      <c r="G393" s="377">
        <v>42309</v>
      </c>
      <c r="H393" s="377">
        <v>42309</v>
      </c>
      <c r="I393" s="380"/>
      <c r="J393" s="380"/>
    </row>
    <row r="394" spans="1:10" s="310" customFormat="1" ht="14.25" customHeight="1">
      <c r="A394" s="349" t="s">
        <v>50</v>
      </c>
      <c r="B394" s="350"/>
      <c r="C394" s="313">
        <v>60</v>
      </c>
      <c r="D394" s="313">
        <v>60</v>
      </c>
      <c r="E394" s="313">
        <v>60</v>
      </c>
      <c r="F394" s="359"/>
      <c r="G394" s="378"/>
      <c r="H394" s="378"/>
      <c r="I394" s="378"/>
      <c r="J394" s="378"/>
    </row>
    <row r="395" spans="1:10" s="310" customFormat="1" ht="13.5" customHeight="1">
      <c r="A395" s="349" t="s">
        <v>7</v>
      </c>
      <c r="B395" s="350"/>
      <c r="C395" s="313"/>
      <c r="D395" s="313"/>
      <c r="E395" s="313"/>
      <c r="F395" s="359"/>
      <c r="G395" s="378"/>
      <c r="H395" s="378"/>
      <c r="I395" s="378"/>
      <c r="J395" s="378"/>
    </row>
    <row r="396" spans="1:10" s="310" customFormat="1" ht="16.5" customHeight="1">
      <c r="A396" s="349" t="s">
        <v>15</v>
      </c>
      <c r="B396" s="350"/>
      <c r="C396" s="313">
        <v>60</v>
      </c>
      <c r="D396" s="313">
        <v>60</v>
      </c>
      <c r="E396" s="313">
        <v>60</v>
      </c>
      <c r="F396" s="359"/>
      <c r="G396" s="378"/>
      <c r="H396" s="378"/>
      <c r="I396" s="378"/>
      <c r="J396" s="378"/>
    </row>
    <row r="397" spans="1:10" s="310" customFormat="1" ht="12.75" customHeight="1">
      <c r="A397" s="349" t="s">
        <v>16</v>
      </c>
      <c r="B397" s="350"/>
      <c r="C397" s="314"/>
      <c r="D397" s="314"/>
      <c r="E397" s="314"/>
      <c r="F397" s="359"/>
      <c r="G397" s="378"/>
      <c r="H397" s="378"/>
      <c r="I397" s="378"/>
      <c r="J397" s="378"/>
    </row>
    <row r="398" spans="1:10" s="310" customFormat="1" ht="17.25" customHeight="1">
      <c r="A398" s="349" t="s">
        <v>17</v>
      </c>
      <c r="B398" s="350"/>
      <c r="C398" s="313"/>
      <c r="D398" s="313"/>
      <c r="E398" s="313"/>
      <c r="F398" s="359"/>
      <c r="G398" s="378"/>
      <c r="H398" s="378"/>
      <c r="I398" s="378"/>
      <c r="J398" s="378"/>
    </row>
    <row r="399" spans="1:10" s="310" customFormat="1" ht="13.5" customHeight="1">
      <c r="A399" s="349" t="s">
        <v>848</v>
      </c>
      <c r="B399" s="351"/>
      <c r="C399" s="313"/>
      <c r="D399" s="313"/>
      <c r="E399" s="313"/>
      <c r="F399" s="359"/>
      <c r="G399" s="378"/>
      <c r="H399" s="378"/>
      <c r="I399" s="378"/>
      <c r="J399" s="378"/>
    </row>
    <row r="400" spans="1:10" s="310" customFormat="1" ht="17.25" customHeight="1">
      <c r="A400" s="349" t="s">
        <v>849</v>
      </c>
      <c r="B400" s="351"/>
      <c r="C400" s="313"/>
      <c r="D400" s="313"/>
      <c r="E400" s="313"/>
      <c r="F400" s="359"/>
      <c r="G400" s="378"/>
      <c r="H400" s="378"/>
      <c r="I400" s="378"/>
      <c r="J400" s="378"/>
    </row>
    <row r="401" spans="1:10" s="310" customFormat="1" ht="17.25" customHeight="1">
      <c r="A401" s="352" t="s">
        <v>850</v>
      </c>
      <c r="B401" s="353"/>
      <c r="C401" s="136">
        <v>60</v>
      </c>
      <c r="D401" s="136">
        <v>60</v>
      </c>
      <c r="E401" s="136">
        <v>60</v>
      </c>
      <c r="F401" s="360"/>
      <c r="G401" s="379"/>
      <c r="H401" s="379"/>
      <c r="I401" s="379"/>
      <c r="J401" s="379"/>
    </row>
    <row r="402" spans="1:10" s="310" customFormat="1" ht="33" customHeight="1">
      <c r="A402" s="312" t="s">
        <v>267</v>
      </c>
      <c r="B402" s="137" t="s">
        <v>268</v>
      </c>
      <c r="C402" s="311"/>
      <c r="D402" s="311"/>
      <c r="E402" s="311"/>
      <c r="F402" s="358" t="s">
        <v>266</v>
      </c>
      <c r="G402" s="377">
        <v>42309</v>
      </c>
      <c r="H402" s="377">
        <v>42309</v>
      </c>
      <c r="I402" s="380"/>
      <c r="J402" s="380"/>
    </row>
    <row r="403" spans="1:10" s="310" customFormat="1" ht="12.75">
      <c r="A403" s="349" t="s">
        <v>50</v>
      </c>
      <c r="B403" s="350"/>
      <c r="C403" s="313">
        <v>20</v>
      </c>
      <c r="D403" s="313">
        <v>20</v>
      </c>
      <c r="E403" s="313">
        <v>20</v>
      </c>
      <c r="F403" s="359"/>
      <c r="G403" s="378"/>
      <c r="H403" s="378"/>
      <c r="I403" s="378"/>
      <c r="J403" s="378"/>
    </row>
    <row r="404" spans="1:10" s="310" customFormat="1" ht="12.75" customHeight="1">
      <c r="A404" s="349" t="s">
        <v>7</v>
      </c>
      <c r="B404" s="350"/>
      <c r="C404" s="313"/>
      <c r="D404" s="313"/>
      <c r="E404" s="313"/>
      <c r="F404" s="359"/>
      <c r="G404" s="378"/>
      <c r="H404" s="378"/>
      <c r="I404" s="378"/>
      <c r="J404" s="378"/>
    </row>
    <row r="405" spans="1:10" s="310" customFormat="1" ht="12.75" customHeight="1">
      <c r="A405" s="349" t="s">
        <v>15</v>
      </c>
      <c r="B405" s="350"/>
      <c r="C405" s="313">
        <v>20</v>
      </c>
      <c r="D405" s="313">
        <v>20</v>
      </c>
      <c r="E405" s="313">
        <v>20</v>
      </c>
      <c r="F405" s="359"/>
      <c r="G405" s="378"/>
      <c r="H405" s="378"/>
      <c r="I405" s="378"/>
      <c r="J405" s="378"/>
    </row>
    <row r="406" spans="1:10" s="310" customFormat="1" ht="12.75" customHeight="1">
      <c r="A406" s="349" t="s">
        <v>16</v>
      </c>
      <c r="B406" s="350"/>
      <c r="C406" s="314"/>
      <c r="D406" s="314"/>
      <c r="E406" s="314"/>
      <c r="F406" s="359"/>
      <c r="G406" s="378"/>
      <c r="H406" s="378"/>
      <c r="I406" s="378"/>
      <c r="J406" s="378"/>
    </row>
    <row r="407" spans="1:10" s="310" customFormat="1" ht="12.75" customHeight="1">
      <c r="A407" s="349" t="s">
        <v>17</v>
      </c>
      <c r="B407" s="350"/>
      <c r="C407" s="313"/>
      <c r="D407" s="313"/>
      <c r="E407" s="313"/>
      <c r="F407" s="359"/>
      <c r="G407" s="378"/>
      <c r="H407" s="378"/>
      <c r="I407" s="378"/>
      <c r="J407" s="378"/>
    </row>
    <row r="408" spans="1:10" s="310" customFormat="1" ht="12.75" customHeight="1">
      <c r="A408" s="393" t="s">
        <v>848</v>
      </c>
      <c r="B408" s="394"/>
      <c r="C408" s="381"/>
      <c r="D408" s="381"/>
      <c r="E408" s="381"/>
      <c r="F408" s="359"/>
      <c r="G408" s="378"/>
      <c r="H408" s="378"/>
      <c r="I408" s="378"/>
      <c r="J408" s="378"/>
    </row>
    <row r="409" spans="1:10" s="310" customFormat="1" ht="3" customHeight="1">
      <c r="A409" s="395"/>
      <c r="B409" s="396"/>
      <c r="C409" s="382"/>
      <c r="D409" s="382"/>
      <c r="E409" s="382"/>
      <c r="F409" s="359"/>
      <c r="G409" s="378"/>
      <c r="H409" s="378"/>
      <c r="I409" s="378"/>
      <c r="J409" s="378"/>
    </row>
    <row r="410" spans="1:10" s="310" customFormat="1" ht="12.75" customHeight="1">
      <c r="A410" s="349" t="s">
        <v>849</v>
      </c>
      <c r="B410" s="351"/>
      <c r="C410" s="313"/>
      <c r="D410" s="313"/>
      <c r="E410" s="313"/>
      <c r="F410" s="359"/>
      <c r="G410" s="378"/>
      <c r="H410" s="378"/>
      <c r="I410" s="378"/>
      <c r="J410" s="378"/>
    </row>
    <row r="411" spans="1:10" s="310" customFormat="1" ht="12.75" customHeight="1">
      <c r="A411" s="352" t="s">
        <v>851</v>
      </c>
      <c r="B411" s="353"/>
      <c r="C411" s="136">
        <v>20</v>
      </c>
      <c r="D411" s="136">
        <v>20</v>
      </c>
      <c r="E411" s="136">
        <v>20</v>
      </c>
      <c r="F411" s="360"/>
      <c r="G411" s="379"/>
      <c r="H411" s="379"/>
      <c r="I411" s="379"/>
      <c r="J411" s="379"/>
    </row>
    <row r="412" spans="1:10" s="310" customFormat="1" ht="48.75">
      <c r="A412" s="312" t="s">
        <v>269</v>
      </c>
      <c r="B412" s="137" t="s">
        <v>270</v>
      </c>
      <c r="C412" s="311"/>
      <c r="D412" s="311"/>
      <c r="E412" s="311"/>
      <c r="F412" s="358" t="s">
        <v>266</v>
      </c>
      <c r="G412" s="377">
        <v>42309</v>
      </c>
      <c r="H412" s="377">
        <v>42309</v>
      </c>
      <c r="I412" s="380"/>
      <c r="J412" s="380"/>
    </row>
    <row r="413" spans="1:10" s="310" customFormat="1" ht="12.75">
      <c r="A413" s="349" t="s">
        <v>50</v>
      </c>
      <c r="B413" s="350"/>
      <c r="C413" s="313">
        <v>80</v>
      </c>
      <c r="D413" s="313">
        <v>80</v>
      </c>
      <c r="E413" s="313">
        <v>80</v>
      </c>
      <c r="F413" s="359"/>
      <c r="G413" s="378"/>
      <c r="H413" s="378"/>
      <c r="I413" s="378"/>
      <c r="J413" s="378"/>
    </row>
    <row r="414" spans="1:10" s="310" customFormat="1" ht="12.75" customHeight="1">
      <c r="A414" s="349" t="s">
        <v>7</v>
      </c>
      <c r="B414" s="350"/>
      <c r="C414" s="313"/>
      <c r="D414" s="313"/>
      <c r="E414" s="313"/>
      <c r="F414" s="359"/>
      <c r="G414" s="378"/>
      <c r="H414" s="378"/>
      <c r="I414" s="378"/>
      <c r="J414" s="378"/>
    </row>
    <row r="415" spans="1:10" s="310" customFormat="1" ht="12.75" customHeight="1">
      <c r="A415" s="349" t="s">
        <v>15</v>
      </c>
      <c r="B415" s="350"/>
      <c r="C415" s="313">
        <v>80</v>
      </c>
      <c r="D415" s="313">
        <v>80</v>
      </c>
      <c r="E415" s="313">
        <v>80</v>
      </c>
      <c r="F415" s="359"/>
      <c r="G415" s="378"/>
      <c r="H415" s="378"/>
      <c r="I415" s="378"/>
      <c r="J415" s="378"/>
    </row>
    <row r="416" spans="1:10" s="310" customFormat="1" ht="12.75" customHeight="1">
      <c r="A416" s="349" t="s">
        <v>16</v>
      </c>
      <c r="B416" s="350"/>
      <c r="C416" s="314"/>
      <c r="D416" s="314"/>
      <c r="E416" s="314"/>
      <c r="F416" s="359"/>
      <c r="G416" s="378"/>
      <c r="H416" s="378"/>
      <c r="I416" s="378"/>
      <c r="J416" s="378"/>
    </row>
    <row r="417" spans="1:10" s="310" customFormat="1" ht="12.75" customHeight="1">
      <c r="A417" s="349" t="s">
        <v>17</v>
      </c>
      <c r="B417" s="350"/>
      <c r="C417" s="313"/>
      <c r="D417" s="313"/>
      <c r="E417" s="313"/>
      <c r="F417" s="359"/>
      <c r="G417" s="378"/>
      <c r="H417" s="378"/>
      <c r="I417" s="378"/>
      <c r="J417" s="378"/>
    </row>
    <row r="418" spans="1:10" s="310" customFormat="1" ht="12.75" customHeight="1">
      <c r="A418" s="349" t="s">
        <v>848</v>
      </c>
      <c r="B418" s="351"/>
      <c r="C418" s="313"/>
      <c r="D418" s="313"/>
      <c r="E418" s="313"/>
      <c r="F418" s="359"/>
      <c r="G418" s="378"/>
      <c r="H418" s="378"/>
      <c r="I418" s="378"/>
      <c r="J418" s="378"/>
    </row>
    <row r="419" spans="1:10" s="310" customFormat="1" ht="12.75" customHeight="1">
      <c r="A419" s="349" t="s">
        <v>849</v>
      </c>
      <c r="B419" s="351"/>
      <c r="C419" s="313"/>
      <c r="D419" s="313"/>
      <c r="E419" s="313"/>
      <c r="F419" s="359"/>
      <c r="G419" s="378"/>
      <c r="H419" s="378"/>
      <c r="I419" s="378"/>
      <c r="J419" s="378"/>
    </row>
    <row r="420" spans="1:10" s="310" customFormat="1" ht="12.75" customHeight="1">
      <c r="A420" s="352" t="s">
        <v>852</v>
      </c>
      <c r="B420" s="353"/>
      <c r="C420" s="136">
        <v>80</v>
      </c>
      <c r="D420" s="136">
        <v>80</v>
      </c>
      <c r="E420" s="136">
        <v>80</v>
      </c>
      <c r="F420" s="360"/>
      <c r="G420" s="379"/>
      <c r="H420" s="379"/>
      <c r="I420" s="379"/>
      <c r="J420" s="379"/>
    </row>
    <row r="421" spans="1:10" s="310" customFormat="1" ht="78">
      <c r="A421" s="312" t="s">
        <v>271</v>
      </c>
      <c r="B421" s="137" t="s">
        <v>272</v>
      </c>
      <c r="C421" s="311"/>
      <c r="D421" s="311"/>
      <c r="E421" s="311"/>
      <c r="F421" s="358" t="s">
        <v>266</v>
      </c>
      <c r="G421" s="377">
        <v>42309</v>
      </c>
      <c r="H421" s="377">
        <v>42309</v>
      </c>
      <c r="I421" s="380"/>
      <c r="J421" s="380"/>
    </row>
    <row r="422" spans="1:10" s="310" customFormat="1" ht="12.75">
      <c r="A422" s="349" t="s">
        <v>50</v>
      </c>
      <c r="B422" s="350"/>
      <c r="C422" s="313">
        <v>97.89</v>
      </c>
      <c r="D422" s="313">
        <v>97.89</v>
      </c>
      <c r="E422" s="313">
        <v>97.89</v>
      </c>
      <c r="F422" s="359"/>
      <c r="G422" s="378"/>
      <c r="H422" s="378"/>
      <c r="I422" s="378"/>
      <c r="J422" s="378"/>
    </row>
    <row r="423" spans="1:10" s="310" customFormat="1" ht="12.75" customHeight="1">
      <c r="A423" s="349" t="s">
        <v>7</v>
      </c>
      <c r="B423" s="350"/>
      <c r="C423" s="313">
        <v>67.89</v>
      </c>
      <c r="D423" s="313">
        <v>67.89</v>
      </c>
      <c r="E423" s="313">
        <v>67.89</v>
      </c>
      <c r="F423" s="359"/>
      <c r="G423" s="378"/>
      <c r="H423" s="378"/>
      <c r="I423" s="378"/>
      <c r="J423" s="378"/>
    </row>
    <row r="424" spans="1:10" s="310" customFormat="1" ht="12.75" customHeight="1">
      <c r="A424" s="349" t="s">
        <v>15</v>
      </c>
      <c r="B424" s="350"/>
      <c r="C424" s="313">
        <v>30</v>
      </c>
      <c r="D424" s="313">
        <v>30</v>
      </c>
      <c r="E424" s="313">
        <v>30</v>
      </c>
      <c r="F424" s="359"/>
      <c r="G424" s="378"/>
      <c r="H424" s="378"/>
      <c r="I424" s="378"/>
      <c r="J424" s="378"/>
    </row>
    <row r="425" spans="1:10" s="310" customFormat="1" ht="12.75" customHeight="1">
      <c r="A425" s="349" t="s">
        <v>16</v>
      </c>
      <c r="B425" s="350"/>
      <c r="C425" s="314"/>
      <c r="D425" s="314"/>
      <c r="E425" s="314"/>
      <c r="F425" s="359"/>
      <c r="G425" s="378"/>
      <c r="H425" s="378"/>
      <c r="I425" s="378"/>
      <c r="J425" s="378"/>
    </row>
    <row r="426" spans="1:10" s="310" customFormat="1" ht="12.75" customHeight="1">
      <c r="A426" s="349" t="s">
        <v>17</v>
      </c>
      <c r="B426" s="350"/>
      <c r="C426" s="313"/>
      <c r="D426" s="313"/>
      <c r="E426" s="313"/>
      <c r="F426" s="359"/>
      <c r="G426" s="378"/>
      <c r="H426" s="378"/>
      <c r="I426" s="378"/>
      <c r="J426" s="378"/>
    </row>
    <row r="427" spans="1:10" s="310" customFormat="1" ht="12.75" customHeight="1">
      <c r="A427" s="349" t="s">
        <v>848</v>
      </c>
      <c r="B427" s="351"/>
      <c r="C427" s="313"/>
      <c r="D427" s="313"/>
      <c r="E427" s="313"/>
      <c r="F427" s="359"/>
      <c r="G427" s="378"/>
      <c r="H427" s="378"/>
      <c r="I427" s="378"/>
      <c r="J427" s="378"/>
    </row>
    <row r="428" spans="1:10" s="310" customFormat="1" ht="12.75" customHeight="1">
      <c r="A428" s="349" t="s">
        <v>849</v>
      </c>
      <c r="B428" s="351"/>
      <c r="C428" s="313"/>
      <c r="D428" s="313"/>
      <c r="E428" s="313"/>
      <c r="F428" s="359"/>
      <c r="G428" s="378"/>
      <c r="H428" s="378"/>
      <c r="I428" s="378"/>
      <c r="J428" s="378"/>
    </row>
    <row r="429" spans="1:10" s="310" customFormat="1" ht="23.25" customHeight="1">
      <c r="A429" s="349" t="s">
        <v>853</v>
      </c>
      <c r="B429" s="351"/>
      <c r="C429" s="313">
        <v>67.89</v>
      </c>
      <c r="D429" s="313">
        <v>67.89</v>
      </c>
      <c r="E429" s="313">
        <v>67.89</v>
      </c>
      <c r="F429" s="359"/>
      <c r="G429" s="378"/>
      <c r="H429" s="378"/>
      <c r="I429" s="378"/>
      <c r="J429" s="378"/>
    </row>
    <row r="430" spans="1:10" s="310" customFormat="1" ht="31.5" customHeight="1">
      <c r="A430" s="349" t="s">
        <v>854</v>
      </c>
      <c r="B430" s="351"/>
      <c r="C430" s="313">
        <v>30</v>
      </c>
      <c r="D430" s="313">
        <v>30</v>
      </c>
      <c r="E430" s="313">
        <v>30</v>
      </c>
      <c r="F430" s="360"/>
      <c r="G430" s="379"/>
      <c r="H430" s="379"/>
      <c r="I430" s="379"/>
      <c r="J430" s="379"/>
    </row>
    <row r="431" spans="1:10" s="310" customFormat="1" ht="45.75" customHeight="1">
      <c r="A431" s="312" t="s">
        <v>273</v>
      </c>
      <c r="B431" s="137" t="s">
        <v>274</v>
      </c>
      <c r="C431" s="136"/>
      <c r="D431" s="136"/>
      <c r="E431" s="136"/>
      <c r="F431" s="358" t="s">
        <v>266</v>
      </c>
      <c r="G431" s="357">
        <v>42064</v>
      </c>
      <c r="H431" s="357">
        <v>42095</v>
      </c>
      <c r="I431" s="346"/>
      <c r="J431" s="346"/>
    </row>
    <row r="432" spans="1:10" s="310" customFormat="1" ht="12.75">
      <c r="A432" s="349" t="s">
        <v>50</v>
      </c>
      <c r="B432" s="350"/>
      <c r="C432" s="136">
        <v>50</v>
      </c>
      <c r="D432" s="136">
        <v>50</v>
      </c>
      <c r="E432" s="136">
        <v>50</v>
      </c>
      <c r="F432" s="359"/>
      <c r="G432" s="347"/>
      <c r="H432" s="347"/>
      <c r="I432" s="347"/>
      <c r="J432" s="347"/>
    </row>
    <row r="433" spans="1:10" s="310" customFormat="1" ht="12.75" customHeight="1">
      <c r="A433" s="349" t="s">
        <v>7</v>
      </c>
      <c r="B433" s="350"/>
      <c r="C433" s="136"/>
      <c r="D433" s="136"/>
      <c r="E433" s="136"/>
      <c r="F433" s="359"/>
      <c r="G433" s="347"/>
      <c r="H433" s="347"/>
      <c r="I433" s="347"/>
      <c r="J433" s="347"/>
    </row>
    <row r="434" spans="1:10" s="310" customFormat="1" ht="12.75" customHeight="1">
      <c r="A434" s="349" t="s">
        <v>15</v>
      </c>
      <c r="B434" s="350"/>
      <c r="C434" s="136">
        <v>50</v>
      </c>
      <c r="D434" s="136">
        <v>50</v>
      </c>
      <c r="E434" s="136">
        <v>50</v>
      </c>
      <c r="F434" s="359"/>
      <c r="G434" s="347"/>
      <c r="H434" s="347"/>
      <c r="I434" s="347"/>
      <c r="J434" s="347"/>
    </row>
    <row r="435" spans="1:10" s="310" customFormat="1" ht="12.75" customHeight="1">
      <c r="A435" s="349" t="s">
        <v>16</v>
      </c>
      <c r="B435" s="350"/>
      <c r="C435" s="136"/>
      <c r="D435" s="136"/>
      <c r="E435" s="136"/>
      <c r="F435" s="359"/>
      <c r="G435" s="347"/>
      <c r="H435" s="347"/>
      <c r="I435" s="347"/>
      <c r="J435" s="347"/>
    </row>
    <row r="436" spans="1:10" s="310" customFormat="1" ht="23.25" customHeight="1">
      <c r="A436" s="349" t="s">
        <v>17</v>
      </c>
      <c r="B436" s="350"/>
      <c r="C436" s="136"/>
      <c r="D436" s="136"/>
      <c r="E436" s="136"/>
      <c r="F436" s="359"/>
      <c r="G436" s="347"/>
      <c r="H436" s="347"/>
      <c r="I436" s="347"/>
      <c r="J436" s="347"/>
    </row>
    <row r="437" spans="1:10" s="310" customFormat="1" ht="23.25" customHeight="1">
      <c r="A437" s="349" t="s">
        <v>848</v>
      </c>
      <c r="B437" s="351"/>
      <c r="C437" s="136"/>
      <c r="D437" s="136"/>
      <c r="E437" s="136"/>
      <c r="F437" s="359"/>
      <c r="G437" s="347"/>
      <c r="H437" s="347"/>
      <c r="I437" s="347"/>
      <c r="J437" s="347"/>
    </row>
    <row r="438" spans="1:10" s="310" customFormat="1" ht="23.25" customHeight="1">
      <c r="A438" s="349" t="s">
        <v>849</v>
      </c>
      <c r="B438" s="351"/>
      <c r="C438" s="136"/>
      <c r="D438" s="136"/>
      <c r="E438" s="136"/>
      <c r="F438" s="359"/>
      <c r="G438" s="347"/>
      <c r="H438" s="347"/>
      <c r="I438" s="347"/>
      <c r="J438" s="347"/>
    </row>
    <row r="439" spans="1:10" s="310" customFormat="1" ht="34.5" customHeight="1">
      <c r="A439" s="352" t="s">
        <v>855</v>
      </c>
      <c r="B439" s="392"/>
      <c r="C439" s="136">
        <v>50</v>
      </c>
      <c r="D439" s="136">
        <v>50</v>
      </c>
      <c r="E439" s="136">
        <v>50</v>
      </c>
      <c r="F439" s="360"/>
      <c r="G439" s="348"/>
      <c r="H439" s="348"/>
      <c r="I439" s="348"/>
      <c r="J439" s="348"/>
    </row>
    <row r="440" spans="1:10" s="310" customFormat="1" ht="48.75">
      <c r="A440" s="312" t="s">
        <v>275</v>
      </c>
      <c r="B440" s="137" t="s">
        <v>276</v>
      </c>
      <c r="C440" s="136"/>
      <c r="D440" s="136"/>
      <c r="E440" s="136"/>
      <c r="F440" s="358" t="s">
        <v>266</v>
      </c>
      <c r="G440" s="357">
        <v>42217</v>
      </c>
      <c r="H440" s="357">
        <v>42248</v>
      </c>
      <c r="I440" s="346"/>
      <c r="J440" s="346"/>
    </row>
    <row r="441" spans="1:10" s="310" customFormat="1" ht="12.75">
      <c r="A441" s="349" t="s">
        <v>50</v>
      </c>
      <c r="B441" s="350"/>
      <c r="C441" s="136">
        <v>200</v>
      </c>
      <c r="D441" s="136">
        <v>200</v>
      </c>
      <c r="E441" s="136">
        <v>200</v>
      </c>
      <c r="F441" s="359"/>
      <c r="G441" s="347"/>
      <c r="H441" s="347"/>
      <c r="I441" s="347"/>
      <c r="J441" s="347"/>
    </row>
    <row r="442" spans="1:10" s="310" customFormat="1" ht="12.75" customHeight="1">
      <c r="A442" s="349" t="s">
        <v>7</v>
      </c>
      <c r="B442" s="350"/>
      <c r="C442" s="136"/>
      <c r="D442" s="136"/>
      <c r="E442" s="136"/>
      <c r="F442" s="359"/>
      <c r="G442" s="347"/>
      <c r="H442" s="347"/>
      <c r="I442" s="347"/>
      <c r="J442" s="347"/>
    </row>
    <row r="443" spans="1:10" s="310" customFormat="1" ht="12.75" customHeight="1">
      <c r="A443" s="349" t="s">
        <v>15</v>
      </c>
      <c r="B443" s="350"/>
      <c r="C443" s="136">
        <v>200</v>
      </c>
      <c r="D443" s="136">
        <v>200</v>
      </c>
      <c r="E443" s="136">
        <v>200</v>
      </c>
      <c r="F443" s="359"/>
      <c r="G443" s="347"/>
      <c r="H443" s="347"/>
      <c r="I443" s="347"/>
      <c r="J443" s="347"/>
    </row>
    <row r="444" spans="1:10" s="310" customFormat="1" ht="12.75" customHeight="1">
      <c r="A444" s="349" t="s">
        <v>16</v>
      </c>
      <c r="B444" s="350"/>
      <c r="C444" s="136"/>
      <c r="D444" s="136"/>
      <c r="E444" s="136"/>
      <c r="F444" s="359"/>
      <c r="G444" s="347"/>
      <c r="H444" s="347"/>
      <c r="I444" s="347"/>
      <c r="J444" s="347"/>
    </row>
    <row r="445" spans="1:10" s="310" customFormat="1" ht="12.75" customHeight="1">
      <c r="A445" s="349" t="s">
        <v>17</v>
      </c>
      <c r="B445" s="350"/>
      <c r="C445" s="136"/>
      <c r="D445" s="136"/>
      <c r="E445" s="136"/>
      <c r="F445" s="359"/>
      <c r="G445" s="347"/>
      <c r="H445" s="347"/>
      <c r="I445" s="347"/>
      <c r="J445" s="347"/>
    </row>
    <row r="446" spans="1:10" s="310" customFormat="1" ht="12.75" customHeight="1">
      <c r="A446" s="349" t="s">
        <v>848</v>
      </c>
      <c r="B446" s="351"/>
      <c r="C446" s="136"/>
      <c r="D446" s="136"/>
      <c r="E446" s="136"/>
      <c r="F446" s="359"/>
      <c r="G446" s="347"/>
      <c r="H446" s="347"/>
      <c r="I446" s="347"/>
      <c r="J446" s="347"/>
    </row>
    <row r="447" spans="1:10" s="310" customFormat="1" ht="12.75" customHeight="1">
      <c r="A447" s="349" t="s">
        <v>849</v>
      </c>
      <c r="B447" s="351"/>
      <c r="C447" s="136"/>
      <c r="D447" s="136"/>
      <c r="E447" s="136"/>
      <c r="F447" s="359"/>
      <c r="G447" s="347"/>
      <c r="H447" s="347"/>
      <c r="I447" s="347"/>
      <c r="J447" s="347"/>
    </row>
    <row r="448" spans="1:10" s="310" customFormat="1" ht="12.75" customHeight="1">
      <c r="A448" s="349" t="s">
        <v>856</v>
      </c>
      <c r="B448" s="351"/>
      <c r="C448" s="136">
        <v>200</v>
      </c>
      <c r="D448" s="136">
        <v>200</v>
      </c>
      <c r="E448" s="136">
        <v>200</v>
      </c>
      <c r="F448" s="360"/>
      <c r="G448" s="348"/>
      <c r="H448" s="348"/>
      <c r="I448" s="348"/>
      <c r="J448" s="348"/>
    </row>
    <row r="449" spans="1:10" s="310" customFormat="1" ht="87.75">
      <c r="A449" s="312" t="s">
        <v>277</v>
      </c>
      <c r="B449" s="137" t="s">
        <v>278</v>
      </c>
      <c r="C449" s="136"/>
      <c r="D449" s="136"/>
      <c r="E449" s="136"/>
      <c r="F449" s="358" t="s">
        <v>266</v>
      </c>
      <c r="G449" s="357">
        <v>42036</v>
      </c>
      <c r="H449" s="357">
        <v>42064</v>
      </c>
      <c r="I449" s="346"/>
      <c r="J449" s="346"/>
    </row>
    <row r="450" spans="1:10" s="310" customFormat="1" ht="12.75" customHeight="1">
      <c r="A450" s="349" t="s">
        <v>50</v>
      </c>
      <c r="B450" s="350"/>
      <c r="C450" s="136">
        <v>35</v>
      </c>
      <c r="D450" s="136">
        <v>35</v>
      </c>
      <c r="E450" s="136">
        <v>35</v>
      </c>
      <c r="F450" s="359"/>
      <c r="G450" s="375"/>
      <c r="H450" s="375"/>
      <c r="I450" s="347"/>
      <c r="J450" s="347"/>
    </row>
    <row r="451" spans="1:10" s="310" customFormat="1" ht="12.75" customHeight="1">
      <c r="A451" s="349" t="s">
        <v>7</v>
      </c>
      <c r="B451" s="350"/>
      <c r="C451" s="136"/>
      <c r="D451" s="136"/>
      <c r="E451" s="136"/>
      <c r="F451" s="359"/>
      <c r="G451" s="375"/>
      <c r="H451" s="375"/>
      <c r="I451" s="347"/>
      <c r="J451" s="347"/>
    </row>
    <row r="452" spans="1:10" s="310" customFormat="1" ht="12.75" customHeight="1">
      <c r="A452" s="349" t="s">
        <v>15</v>
      </c>
      <c r="B452" s="350"/>
      <c r="C452" s="136">
        <v>35</v>
      </c>
      <c r="D452" s="136">
        <v>35</v>
      </c>
      <c r="E452" s="136">
        <v>35</v>
      </c>
      <c r="F452" s="359"/>
      <c r="G452" s="375"/>
      <c r="H452" s="375"/>
      <c r="I452" s="347"/>
      <c r="J452" s="347"/>
    </row>
    <row r="453" spans="1:10" s="310" customFormat="1" ht="12.75" customHeight="1">
      <c r="A453" s="349" t="s">
        <v>16</v>
      </c>
      <c r="B453" s="350"/>
      <c r="C453" s="136"/>
      <c r="D453" s="136"/>
      <c r="E453" s="136"/>
      <c r="F453" s="359"/>
      <c r="G453" s="375"/>
      <c r="H453" s="375"/>
      <c r="I453" s="347"/>
      <c r="J453" s="347"/>
    </row>
    <row r="454" spans="1:10" s="310" customFormat="1" ht="12.75" customHeight="1">
      <c r="A454" s="349" t="s">
        <v>17</v>
      </c>
      <c r="B454" s="350"/>
      <c r="C454" s="136"/>
      <c r="D454" s="136"/>
      <c r="E454" s="136"/>
      <c r="F454" s="359"/>
      <c r="G454" s="375"/>
      <c r="H454" s="375"/>
      <c r="I454" s="347"/>
      <c r="J454" s="347"/>
    </row>
    <row r="455" spans="1:10" s="310" customFormat="1" ht="12.75" customHeight="1">
      <c r="A455" s="349" t="s">
        <v>848</v>
      </c>
      <c r="B455" s="351"/>
      <c r="C455" s="136"/>
      <c r="D455" s="136"/>
      <c r="E455" s="136"/>
      <c r="F455" s="359"/>
      <c r="G455" s="375"/>
      <c r="H455" s="375"/>
      <c r="I455" s="347"/>
      <c r="J455" s="347"/>
    </row>
    <row r="456" spans="1:10" s="310" customFormat="1" ht="21.75" customHeight="1">
      <c r="A456" s="349" t="s">
        <v>849</v>
      </c>
      <c r="B456" s="351"/>
      <c r="C456" s="136"/>
      <c r="D456" s="136"/>
      <c r="E456" s="136"/>
      <c r="F456" s="359"/>
      <c r="G456" s="375"/>
      <c r="H456" s="375"/>
      <c r="I456" s="347"/>
      <c r="J456" s="347"/>
    </row>
    <row r="457" spans="1:10" s="310" customFormat="1" ht="27.75" customHeight="1">
      <c r="A457" s="349" t="s">
        <v>857</v>
      </c>
      <c r="B457" s="351"/>
      <c r="C457" s="136">
        <v>35</v>
      </c>
      <c r="D457" s="136">
        <v>35</v>
      </c>
      <c r="E457" s="136">
        <v>35</v>
      </c>
      <c r="F457" s="360"/>
      <c r="G457" s="376"/>
      <c r="H457" s="376"/>
      <c r="I457" s="348"/>
      <c r="J457" s="348"/>
    </row>
    <row r="458" spans="1:10" s="310" customFormat="1" ht="34.5" customHeight="1">
      <c r="A458" s="312" t="s">
        <v>279</v>
      </c>
      <c r="B458" s="137" t="s">
        <v>280</v>
      </c>
      <c r="C458" s="136"/>
      <c r="D458" s="136"/>
      <c r="E458" s="136"/>
      <c r="F458" s="358" t="s">
        <v>266</v>
      </c>
      <c r="G458" s="357">
        <v>42064</v>
      </c>
      <c r="H458" s="357">
        <v>42095</v>
      </c>
      <c r="I458" s="346"/>
      <c r="J458" s="346"/>
    </row>
    <row r="459" spans="1:10" s="310" customFormat="1" ht="12.75">
      <c r="A459" s="349" t="s">
        <v>50</v>
      </c>
      <c r="B459" s="350"/>
      <c r="C459" s="136">
        <v>15</v>
      </c>
      <c r="D459" s="136">
        <v>15</v>
      </c>
      <c r="E459" s="136">
        <v>15</v>
      </c>
      <c r="F459" s="359"/>
      <c r="G459" s="347"/>
      <c r="H459" s="347"/>
      <c r="I459" s="347"/>
      <c r="J459" s="347"/>
    </row>
    <row r="460" spans="1:10" s="310" customFormat="1" ht="12.75" customHeight="1">
      <c r="A460" s="349" t="s">
        <v>7</v>
      </c>
      <c r="B460" s="350"/>
      <c r="C460" s="136"/>
      <c r="D460" s="136"/>
      <c r="E460" s="136"/>
      <c r="F460" s="359"/>
      <c r="G460" s="347"/>
      <c r="H460" s="347"/>
      <c r="I460" s="347"/>
      <c r="J460" s="347"/>
    </row>
    <row r="461" spans="1:10" s="310" customFormat="1" ht="12.75" customHeight="1">
      <c r="A461" s="349" t="s">
        <v>15</v>
      </c>
      <c r="B461" s="350"/>
      <c r="C461" s="136">
        <v>15</v>
      </c>
      <c r="D461" s="136">
        <v>15</v>
      </c>
      <c r="E461" s="136">
        <v>15</v>
      </c>
      <c r="F461" s="359"/>
      <c r="G461" s="347"/>
      <c r="H461" s="347"/>
      <c r="I461" s="347"/>
      <c r="J461" s="347"/>
    </row>
    <row r="462" spans="1:10" s="310" customFormat="1" ht="12.75" customHeight="1">
      <c r="A462" s="349" t="s">
        <v>16</v>
      </c>
      <c r="B462" s="350"/>
      <c r="C462" s="136"/>
      <c r="D462" s="136"/>
      <c r="E462" s="136"/>
      <c r="F462" s="359"/>
      <c r="G462" s="347"/>
      <c r="H462" s="347"/>
      <c r="I462" s="347"/>
      <c r="J462" s="347"/>
    </row>
    <row r="463" spans="1:10" s="310" customFormat="1" ht="12.75" customHeight="1">
      <c r="A463" s="349" t="s">
        <v>17</v>
      </c>
      <c r="B463" s="350"/>
      <c r="C463" s="136"/>
      <c r="D463" s="136"/>
      <c r="E463" s="136"/>
      <c r="F463" s="359"/>
      <c r="G463" s="347"/>
      <c r="H463" s="347"/>
      <c r="I463" s="347"/>
      <c r="J463" s="347"/>
    </row>
    <row r="464" spans="1:10" s="310" customFormat="1" ht="12.75" customHeight="1">
      <c r="A464" s="349" t="s">
        <v>848</v>
      </c>
      <c r="B464" s="351"/>
      <c r="C464" s="136"/>
      <c r="D464" s="136"/>
      <c r="E464" s="136"/>
      <c r="F464" s="359"/>
      <c r="G464" s="347"/>
      <c r="H464" s="347"/>
      <c r="I464" s="347"/>
      <c r="J464" s="347"/>
    </row>
    <row r="465" spans="1:10" s="310" customFormat="1" ht="12.75" customHeight="1">
      <c r="A465" s="349" t="s">
        <v>849</v>
      </c>
      <c r="B465" s="351"/>
      <c r="C465" s="136"/>
      <c r="D465" s="136"/>
      <c r="E465" s="136"/>
      <c r="F465" s="359"/>
      <c r="G465" s="347"/>
      <c r="H465" s="347"/>
      <c r="I465" s="347"/>
      <c r="J465" s="347"/>
    </row>
    <row r="466" spans="1:10" s="310" customFormat="1" ht="12.75" customHeight="1">
      <c r="A466" s="349" t="s">
        <v>858</v>
      </c>
      <c r="B466" s="351"/>
      <c r="C466" s="136">
        <v>15</v>
      </c>
      <c r="D466" s="136">
        <v>15</v>
      </c>
      <c r="E466" s="136">
        <v>15</v>
      </c>
      <c r="F466" s="360"/>
      <c r="G466" s="348"/>
      <c r="H466" s="348"/>
      <c r="I466" s="348"/>
      <c r="J466" s="348"/>
    </row>
    <row r="467" spans="1:10" s="310" customFormat="1" ht="51.75" customHeight="1">
      <c r="A467" s="312" t="s">
        <v>281</v>
      </c>
      <c r="B467" s="137" t="s">
        <v>282</v>
      </c>
      <c r="C467" s="136"/>
      <c r="D467" s="136"/>
      <c r="E467" s="136"/>
      <c r="F467" s="358" t="s">
        <v>266</v>
      </c>
      <c r="G467" s="357">
        <v>42125</v>
      </c>
      <c r="H467" s="357">
        <v>42156</v>
      </c>
      <c r="I467" s="346"/>
      <c r="J467" s="346"/>
    </row>
    <row r="468" spans="1:10" s="310" customFormat="1" ht="12.75" customHeight="1">
      <c r="A468" s="349" t="s">
        <v>50</v>
      </c>
      <c r="B468" s="350"/>
      <c r="C468" s="136">
        <v>15</v>
      </c>
      <c r="D468" s="136">
        <v>15</v>
      </c>
      <c r="E468" s="136">
        <v>15</v>
      </c>
      <c r="F468" s="359"/>
      <c r="G468" s="347"/>
      <c r="H468" s="347"/>
      <c r="I468" s="347"/>
      <c r="J468" s="347"/>
    </row>
    <row r="469" spans="1:10" s="310" customFormat="1" ht="11.25" customHeight="1">
      <c r="A469" s="349" t="s">
        <v>7</v>
      </c>
      <c r="B469" s="350"/>
      <c r="C469" s="136"/>
      <c r="D469" s="136"/>
      <c r="E469" s="136"/>
      <c r="F469" s="359"/>
      <c r="G469" s="347"/>
      <c r="H469" s="347"/>
      <c r="I469" s="347"/>
      <c r="J469" s="347"/>
    </row>
    <row r="470" spans="1:10" s="310" customFormat="1" ht="15.75" customHeight="1">
      <c r="A470" s="349" t="s">
        <v>15</v>
      </c>
      <c r="B470" s="350"/>
      <c r="C470" s="136">
        <v>15</v>
      </c>
      <c r="D470" s="136">
        <v>15</v>
      </c>
      <c r="E470" s="136">
        <v>15</v>
      </c>
      <c r="F470" s="359"/>
      <c r="G470" s="347"/>
      <c r="H470" s="347"/>
      <c r="I470" s="347"/>
      <c r="J470" s="347"/>
    </row>
    <row r="471" spans="1:10" s="310" customFormat="1" ht="15" customHeight="1">
      <c r="A471" s="349" t="s">
        <v>16</v>
      </c>
      <c r="B471" s="350"/>
      <c r="C471" s="136"/>
      <c r="D471" s="136"/>
      <c r="E471" s="136"/>
      <c r="F471" s="359"/>
      <c r="G471" s="347"/>
      <c r="H471" s="347"/>
      <c r="I471" s="347"/>
      <c r="J471" s="347"/>
    </row>
    <row r="472" spans="1:10" s="310" customFormat="1" ht="14.25" customHeight="1">
      <c r="A472" s="349" t="s">
        <v>17</v>
      </c>
      <c r="B472" s="350"/>
      <c r="C472" s="136"/>
      <c r="D472" s="136"/>
      <c r="E472" s="136"/>
      <c r="F472" s="359"/>
      <c r="G472" s="347"/>
      <c r="H472" s="347"/>
      <c r="I472" s="347"/>
      <c r="J472" s="347"/>
    </row>
    <row r="473" spans="1:10" s="310" customFormat="1" ht="15" customHeight="1">
      <c r="A473" s="349" t="s">
        <v>848</v>
      </c>
      <c r="B473" s="351"/>
      <c r="C473" s="136"/>
      <c r="D473" s="136"/>
      <c r="E473" s="136"/>
      <c r="F473" s="359"/>
      <c r="G473" s="347"/>
      <c r="H473" s="347"/>
      <c r="I473" s="347"/>
      <c r="J473" s="347"/>
    </row>
    <row r="474" spans="1:10" s="310" customFormat="1" ht="13.5" customHeight="1">
      <c r="A474" s="349" t="s">
        <v>849</v>
      </c>
      <c r="B474" s="351"/>
      <c r="C474" s="136"/>
      <c r="D474" s="136"/>
      <c r="E474" s="136"/>
      <c r="F474" s="359"/>
      <c r="G474" s="347"/>
      <c r="H474" s="347"/>
      <c r="I474" s="347"/>
      <c r="J474" s="347"/>
    </row>
    <row r="475" spans="1:10" s="310" customFormat="1" ht="16.5" customHeight="1">
      <c r="A475" s="349" t="s">
        <v>859</v>
      </c>
      <c r="B475" s="351"/>
      <c r="C475" s="136">
        <v>15</v>
      </c>
      <c r="D475" s="136">
        <v>15</v>
      </c>
      <c r="E475" s="136">
        <v>15</v>
      </c>
      <c r="F475" s="360"/>
      <c r="G475" s="348"/>
      <c r="H475" s="348"/>
      <c r="I475" s="348"/>
      <c r="J475" s="348"/>
    </row>
    <row r="476" spans="1:10" s="310" customFormat="1" ht="39.75" customHeight="1">
      <c r="A476" s="312" t="s">
        <v>283</v>
      </c>
      <c r="B476" s="137" t="s">
        <v>284</v>
      </c>
      <c r="C476" s="136"/>
      <c r="D476" s="136"/>
      <c r="E476" s="136"/>
      <c r="F476" s="358" t="s">
        <v>142</v>
      </c>
      <c r="G476" s="357">
        <v>42064</v>
      </c>
      <c r="H476" s="357">
        <v>42095</v>
      </c>
      <c r="I476" s="346">
        <v>0</v>
      </c>
      <c r="J476" s="346"/>
    </row>
    <row r="477" spans="1:10" s="310" customFormat="1" ht="12.75" customHeight="1">
      <c r="A477" s="349" t="s">
        <v>50</v>
      </c>
      <c r="B477" s="350"/>
      <c r="C477" s="136">
        <v>10</v>
      </c>
      <c r="D477" s="136">
        <v>10</v>
      </c>
      <c r="E477" s="136">
        <v>10</v>
      </c>
      <c r="F477" s="359"/>
      <c r="G477" s="347"/>
      <c r="H477" s="347"/>
      <c r="I477" s="347"/>
      <c r="J477" s="347"/>
    </row>
    <row r="478" spans="1:10" s="310" customFormat="1" ht="12.75" customHeight="1">
      <c r="A478" s="349" t="s">
        <v>7</v>
      </c>
      <c r="B478" s="350"/>
      <c r="C478" s="136"/>
      <c r="D478" s="136"/>
      <c r="E478" s="136"/>
      <c r="F478" s="359"/>
      <c r="G478" s="347"/>
      <c r="H478" s="347"/>
      <c r="I478" s="347"/>
      <c r="J478" s="347"/>
    </row>
    <row r="479" spans="1:10" s="310" customFormat="1" ht="12.75" customHeight="1">
      <c r="A479" s="349" t="s">
        <v>15</v>
      </c>
      <c r="B479" s="350"/>
      <c r="C479" s="136">
        <v>10</v>
      </c>
      <c r="D479" s="136">
        <v>10</v>
      </c>
      <c r="E479" s="136">
        <v>10</v>
      </c>
      <c r="F479" s="359"/>
      <c r="G479" s="347"/>
      <c r="H479" s="347"/>
      <c r="I479" s="347"/>
      <c r="J479" s="347"/>
    </row>
    <row r="480" spans="1:10" s="310" customFormat="1" ht="14.25" customHeight="1">
      <c r="A480" s="349" t="s">
        <v>16</v>
      </c>
      <c r="B480" s="350"/>
      <c r="C480" s="136"/>
      <c r="D480" s="136"/>
      <c r="E480" s="136"/>
      <c r="F480" s="359"/>
      <c r="G480" s="347"/>
      <c r="H480" s="347"/>
      <c r="I480" s="347"/>
      <c r="J480" s="347"/>
    </row>
    <row r="481" spans="1:10" s="310" customFormat="1" ht="15" customHeight="1">
      <c r="A481" s="349" t="s">
        <v>17</v>
      </c>
      <c r="B481" s="350"/>
      <c r="C481" s="136"/>
      <c r="D481" s="136"/>
      <c r="E481" s="136"/>
      <c r="F481" s="359"/>
      <c r="G481" s="347"/>
      <c r="H481" s="347"/>
      <c r="I481" s="347"/>
      <c r="J481" s="347"/>
    </row>
    <row r="482" spans="1:10" s="310" customFormat="1" ht="15" customHeight="1">
      <c r="A482" s="349" t="s">
        <v>848</v>
      </c>
      <c r="B482" s="351"/>
      <c r="C482" s="136"/>
      <c r="D482" s="136"/>
      <c r="E482" s="136"/>
      <c r="F482" s="359"/>
      <c r="G482" s="347"/>
      <c r="H482" s="347"/>
      <c r="I482" s="347"/>
      <c r="J482" s="347"/>
    </row>
    <row r="483" spans="1:10" s="310" customFormat="1" ht="15" customHeight="1">
      <c r="A483" s="349" t="s">
        <v>849</v>
      </c>
      <c r="B483" s="351"/>
      <c r="C483" s="136"/>
      <c r="D483" s="136"/>
      <c r="E483" s="136"/>
      <c r="F483" s="359"/>
      <c r="G483" s="347"/>
      <c r="H483" s="347"/>
      <c r="I483" s="347"/>
      <c r="J483" s="347"/>
    </row>
    <row r="484" spans="1:10" s="310" customFormat="1" ht="16.5" customHeight="1">
      <c r="A484" s="349" t="s">
        <v>860</v>
      </c>
      <c r="B484" s="351"/>
      <c r="C484" s="136">
        <v>10</v>
      </c>
      <c r="D484" s="136">
        <v>10</v>
      </c>
      <c r="E484" s="136">
        <v>10</v>
      </c>
      <c r="F484" s="360"/>
      <c r="G484" s="348"/>
      <c r="H484" s="348"/>
      <c r="I484" s="348"/>
      <c r="J484" s="348"/>
    </row>
    <row r="485" spans="1:10" s="310" customFormat="1" ht="42.75" customHeight="1">
      <c r="A485" s="312" t="s">
        <v>285</v>
      </c>
      <c r="B485" s="137" t="s">
        <v>286</v>
      </c>
      <c r="C485" s="136"/>
      <c r="D485" s="136"/>
      <c r="E485" s="136"/>
      <c r="F485" s="358" t="s">
        <v>142</v>
      </c>
      <c r="G485" s="357">
        <v>42125</v>
      </c>
      <c r="H485" s="357">
        <v>42156</v>
      </c>
      <c r="I485" s="346"/>
      <c r="J485" s="346"/>
    </row>
    <row r="486" spans="1:10" s="310" customFormat="1" ht="12.75" customHeight="1">
      <c r="A486" s="349" t="s">
        <v>50</v>
      </c>
      <c r="B486" s="350"/>
      <c r="C486" s="136">
        <v>170</v>
      </c>
      <c r="D486" s="136">
        <v>170</v>
      </c>
      <c r="E486" s="136">
        <v>170</v>
      </c>
      <c r="F486" s="359"/>
      <c r="G486" s="347"/>
      <c r="H486" s="347"/>
      <c r="I486" s="347"/>
      <c r="J486" s="347"/>
    </row>
    <row r="487" spans="1:10" s="310" customFormat="1" ht="12.75" customHeight="1">
      <c r="A487" s="349" t="s">
        <v>7</v>
      </c>
      <c r="B487" s="350"/>
      <c r="C487" s="136"/>
      <c r="D487" s="136"/>
      <c r="E487" s="136"/>
      <c r="F487" s="359"/>
      <c r="G487" s="347"/>
      <c r="H487" s="347"/>
      <c r="I487" s="347"/>
      <c r="J487" s="347"/>
    </row>
    <row r="488" spans="1:10" s="310" customFormat="1" ht="12.75" customHeight="1">
      <c r="A488" s="349" t="s">
        <v>15</v>
      </c>
      <c r="B488" s="350"/>
      <c r="C488" s="136">
        <v>170</v>
      </c>
      <c r="D488" s="136">
        <v>170</v>
      </c>
      <c r="E488" s="136">
        <v>170</v>
      </c>
      <c r="F488" s="359"/>
      <c r="G488" s="347"/>
      <c r="H488" s="347"/>
      <c r="I488" s="347"/>
      <c r="J488" s="347"/>
    </row>
    <row r="489" spans="1:10" s="310" customFormat="1" ht="12.75" customHeight="1">
      <c r="A489" s="349" t="s">
        <v>16</v>
      </c>
      <c r="B489" s="350"/>
      <c r="C489" s="136"/>
      <c r="D489" s="136"/>
      <c r="E489" s="136"/>
      <c r="F489" s="359"/>
      <c r="G489" s="347"/>
      <c r="H489" s="347"/>
      <c r="I489" s="347"/>
      <c r="J489" s="347"/>
    </row>
    <row r="490" spans="1:10" s="310" customFormat="1" ht="12.75" customHeight="1">
      <c r="A490" s="349" t="s">
        <v>17</v>
      </c>
      <c r="B490" s="350"/>
      <c r="C490" s="136"/>
      <c r="D490" s="136"/>
      <c r="E490" s="136"/>
      <c r="F490" s="359"/>
      <c r="G490" s="347"/>
      <c r="H490" s="347"/>
      <c r="I490" s="347"/>
      <c r="J490" s="347"/>
    </row>
    <row r="491" spans="1:10" s="310" customFormat="1" ht="12.75" customHeight="1">
      <c r="A491" s="349" t="s">
        <v>848</v>
      </c>
      <c r="B491" s="351"/>
      <c r="C491" s="136"/>
      <c r="D491" s="136"/>
      <c r="E491" s="136"/>
      <c r="F491" s="359"/>
      <c r="G491" s="347"/>
      <c r="H491" s="347"/>
      <c r="I491" s="347"/>
      <c r="J491" s="347"/>
    </row>
    <row r="492" spans="1:10" s="310" customFormat="1" ht="12.75" customHeight="1">
      <c r="A492" s="349" t="s">
        <v>849</v>
      </c>
      <c r="B492" s="351"/>
      <c r="C492" s="136"/>
      <c r="D492" s="136"/>
      <c r="E492" s="136"/>
      <c r="F492" s="359"/>
      <c r="G492" s="347"/>
      <c r="H492" s="347"/>
      <c r="I492" s="347"/>
      <c r="J492" s="347"/>
    </row>
    <row r="493" spans="1:10" s="310" customFormat="1" ht="12.75" customHeight="1">
      <c r="A493" s="349" t="s">
        <v>861</v>
      </c>
      <c r="B493" s="351"/>
      <c r="C493" s="136">
        <v>170</v>
      </c>
      <c r="D493" s="136">
        <v>170</v>
      </c>
      <c r="E493" s="136">
        <v>170</v>
      </c>
      <c r="F493" s="360"/>
      <c r="G493" s="348"/>
      <c r="H493" s="348"/>
      <c r="I493" s="348"/>
      <c r="J493" s="348"/>
    </row>
    <row r="494" spans="1:10" s="310" customFormat="1" ht="51" customHeight="1">
      <c r="A494" s="312" t="s">
        <v>287</v>
      </c>
      <c r="B494" s="137" t="s">
        <v>288</v>
      </c>
      <c r="C494" s="136"/>
      <c r="D494" s="136"/>
      <c r="E494" s="136"/>
      <c r="F494" s="358" t="s">
        <v>142</v>
      </c>
      <c r="G494" s="357">
        <v>42005</v>
      </c>
      <c r="H494" s="357">
        <v>42064</v>
      </c>
      <c r="I494" s="346">
        <v>0</v>
      </c>
      <c r="J494" s="346"/>
    </row>
    <row r="495" spans="1:10" s="310" customFormat="1" ht="12.75" customHeight="1">
      <c r="A495" s="349" t="s">
        <v>50</v>
      </c>
      <c r="B495" s="350"/>
      <c r="C495" s="136">
        <v>0</v>
      </c>
      <c r="D495" s="136">
        <v>0</v>
      </c>
      <c r="E495" s="136">
        <v>0</v>
      </c>
      <c r="F495" s="359"/>
      <c r="G495" s="347"/>
      <c r="H495" s="347"/>
      <c r="I495" s="347"/>
      <c r="J495" s="347"/>
    </row>
    <row r="496" spans="1:10" s="310" customFormat="1" ht="12.75" customHeight="1">
      <c r="A496" s="349" t="s">
        <v>7</v>
      </c>
      <c r="B496" s="350"/>
      <c r="C496" s="136"/>
      <c r="D496" s="136"/>
      <c r="E496" s="136"/>
      <c r="F496" s="359"/>
      <c r="G496" s="347"/>
      <c r="H496" s="347"/>
      <c r="I496" s="347"/>
      <c r="J496" s="347"/>
    </row>
    <row r="497" spans="1:10" s="310" customFormat="1" ht="12.75" customHeight="1">
      <c r="A497" s="349" t="s">
        <v>15</v>
      </c>
      <c r="B497" s="350"/>
      <c r="C497" s="136">
        <v>0</v>
      </c>
      <c r="D497" s="136">
        <v>0</v>
      </c>
      <c r="E497" s="136">
        <v>0</v>
      </c>
      <c r="F497" s="359"/>
      <c r="G497" s="347"/>
      <c r="H497" s="347"/>
      <c r="I497" s="347"/>
      <c r="J497" s="347"/>
    </row>
    <row r="498" spans="1:10" s="310" customFormat="1" ht="12.75" customHeight="1">
      <c r="A498" s="349" t="s">
        <v>16</v>
      </c>
      <c r="B498" s="350"/>
      <c r="C498" s="136"/>
      <c r="D498" s="136"/>
      <c r="E498" s="136"/>
      <c r="F498" s="359"/>
      <c r="G498" s="347"/>
      <c r="H498" s="347"/>
      <c r="I498" s="347"/>
      <c r="J498" s="347"/>
    </row>
    <row r="499" spans="1:10" s="310" customFormat="1" ht="12.75" customHeight="1">
      <c r="A499" s="349" t="s">
        <v>17</v>
      </c>
      <c r="B499" s="350"/>
      <c r="C499" s="136"/>
      <c r="D499" s="136"/>
      <c r="E499" s="136"/>
      <c r="F499" s="359"/>
      <c r="G499" s="347"/>
      <c r="H499" s="347"/>
      <c r="I499" s="347"/>
      <c r="J499" s="347"/>
    </row>
    <row r="500" spans="1:10" s="310" customFormat="1" ht="12.75" customHeight="1">
      <c r="A500" s="349" t="s">
        <v>848</v>
      </c>
      <c r="B500" s="351"/>
      <c r="C500" s="136"/>
      <c r="D500" s="136"/>
      <c r="E500" s="136"/>
      <c r="F500" s="359"/>
      <c r="G500" s="347"/>
      <c r="H500" s="347"/>
      <c r="I500" s="347"/>
      <c r="J500" s="347"/>
    </row>
    <row r="501" spans="1:10" s="310" customFormat="1" ht="19.5" customHeight="1">
      <c r="A501" s="352" t="s">
        <v>849</v>
      </c>
      <c r="B501" s="353"/>
      <c r="C501" s="136"/>
      <c r="D501" s="136"/>
      <c r="E501" s="136"/>
      <c r="F501" s="360"/>
      <c r="G501" s="348"/>
      <c r="H501" s="348"/>
      <c r="I501" s="348"/>
      <c r="J501" s="348"/>
    </row>
    <row r="502" spans="1:10" s="310" customFormat="1" ht="29.25">
      <c r="A502" s="312" t="s">
        <v>289</v>
      </c>
      <c r="B502" s="137" t="s">
        <v>290</v>
      </c>
      <c r="C502" s="136"/>
      <c r="D502" s="136"/>
      <c r="E502" s="136"/>
      <c r="F502" s="358" t="s">
        <v>142</v>
      </c>
      <c r="G502" s="357">
        <v>42125</v>
      </c>
      <c r="H502" s="357">
        <v>42156</v>
      </c>
      <c r="I502" s="346">
        <v>0</v>
      </c>
      <c r="J502" s="346"/>
    </row>
    <row r="503" spans="1:10" s="310" customFormat="1" ht="12.75">
      <c r="A503" s="349" t="s">
        <v>50</v>
      </c>
      <c r="B503" s="350"/>
      <c r="C503" s="136">
        <v>249.9</v>
      </c>
      <c r="D503" s="136">
        <v>249.9</v>
      </c>
      <c r="E503" s="136">
        <v>249.9</v>
      </c>
      <c r="F503" s="359"/>
      <c r="G503" s="347"/>
      <c r="H503" s="347"/>
      <c r="I503" s="347"/>
      <c r="J503" s="347"/>
    </row>
    <row r="504" spans="1:10" s="310" customFormat="1" ht="12.75" customHeight="1">
      <c r="A504" s="349" t="s">
        <v>7</v>
      </c>
      <c r="B504" s="350"/>
      <c r="C504" s="136"/>
      <c r="D504" s="136"/>
      <c r="E504" s="136"/>
      <c r="F504" s="359"/>
      <c r="G504" s="347"/>
      <c r="H504" s="347"/>
      <c r="I504" s="347"/>
      <c r="J504" s="347"/>
    </row>
    <row r="505" spans="1:10" s="310" customFormat="1" ht="12.75" customHeight="1">
      <c r="A505" s="349" t="s">
        <v>15</v>
      </c>
      <c r="B505" s="350"/>
      <c r="C505" s="136">
        <v>249.9</v>
      </c>
      <c r="D505" s="136">
        <v>249.9</v>
      </c>
      <c r="E505" s="136">
        <v>249.9</v>
      </c>
      <c r="F505" s="359"/>
      <c r="G505" s="347"/>
      <c r="H505" s="347"/>
      <c r="I505" s="347"/>
      <c r="J505" s="347"/>
    </row>
    <row r="506" spans="1:10" s="310" customFormat="1" ht="12.75" customHeight="1">
      <c r="A506" s="349" t="s">
        <v>16</v>
      </c>
      <c r="B506" s="350"/>
      <c r="C506" s="136"/>
      <c r="D506" s="136"/>
      <c r="E506" s="136"/>
      <c r="F506" s="359"/>
      <c r="G506" s="347"/>
      <c r="H506" s="347"/>
      <c r="I506" s="347"/>
      <c r="J506" s="347"/>
    </row>
    <row r="507" spans="1:10" s="310" customFormat="1" ht="12.75" customHeight="1">
      <c r="A507" s="349" t="s">
        <v>17</v>
      </c>
      <c r="B507" s="351"/>
      <c r="C507" s="136"/>
      <c r="D507" s="136"/>
      <c r="E507" s="136"/>
      <c r="F507" s="359"/>
      <c r="G507" s="347"/>
      <c r="H507" s="347"/>
      <c r="I507" s="347"/>
      <c r="J507" s="347"/>
    </row>
    <row r="508" spans="1:10" s="310" customFormat="1" ht="12.75" customHeight="1">
      <c r="A508" s="349" t="s">
        <v>848</v>
      </c>
      <c r="B508" s="351"/>
      <c r="C508" s="136"/>
      <c r="D508" s="136"/>
      <c r="E508" s="136"/>
      <c r="F508" s="359"/>
      <c r="G508" s="347"/>
      <c r="H508" s="347"/>
      <c r="I508" s="347"/>
      <c r="J508" s="347"/>
    </row>
    <row r="509" spans="1:10" s="310" customFormat="1" ht="12.75" customHeight="1">
      <c r="A509" s="349" t="s">
        <v>849</v>
      </c>
      <c r="B509" s="350"/>
      <c r="C509" s="136"/>
      <c r="D509" s="136"/>
      <c r="E509" s="136"/>
      <c r="F509" s="359"/>
      <c r="G509" s="347"/>
      <c r="H509" s="347"/>
      <c r="I509" s="347"/>
      <c r="J509" s="347"/>
    </row>
    <row r="510" spans="1:10" s="310" customFormat="1" ht="12.75" customHeight="1">
      <c r="A510" s="352" t="s">
        <v>862</v>
      </c>
      <c r="B510" s="353"/>
      <c r="C510" s="136">
        <v>249.9</v>
      </c>
      <c r="D510" s="136">
        <v>249.9</v>
      </c>
      <c r="E510" s="136">
        <v>249.9</v>
      </c>
      <c r="F510" s="360"/>
      <c r="G510" s="348"/>
      <c r="H510" s="348"/>
      <c r="I510" s="348"/>
      <c r="J510" s="348"/>
    </row>
    <row r="511" spans="1:10" s="310" customFormat="1" ht="39">
      <c r="A511" s="312" t="s">
        <v>291</v>
      </c>
      <c r="B511" s="137" t="s">
        <v>292</v>
      </c>
      <c r="C511" s="136"/>
      <c r="D511" s="136"/>
      <c r="E511" s="136"/>
      <c r="F511" s="358" t="s">
        <v>142</v>
      </c>
      <c r="G511" s="357">
        <v>42036</v>
      </c>
      <c r="H511" s="357">
        <v>42064</v>
      </c>
      <c r="I511" s="346">
        <v>0</v>
      </c>
      <c r="J511" s="346"/>
    </row>
    <row r="512" spans="1:10" s="310" customFormat="1" ht="12.75">
      <c r="A512" s="349" t="s">
        <v>50</v>
      </c>
      <c r="B512" s="350"/>
      <c r="C512" s="136">
        <v>50</v>
      </c>
      <c r="D512" s="136">
        <v>50</v>
      </c>
      <c r="E512" s="136">
        <v>50</v>
      </c>
      <c r="F512" s="359"/>
      <c r="G512" s="347"/>
      <c r="H512" s="347"/>
      <c r="I512" s="347"/>
      <c r="J512" s="347"/>
    </row>
    <row r="513" spans="1:10" s="310" customFormat="1" ht="12.75" customHeight="1">
      <c r="A513" s="349" t="s">
        <v>7</v>
      </c>
      <c r="B513" s="350"/>
      <c r="C513" s="136"/>
      <c r="D513" s="136"/>
      <c r="E513" s="136"/>
      <c r="F513" s="359"/>
      <c r="G513" s="347"/>
      <c r="H513" s="347"/>
      <c r="I513" s="347"/>
      <c r="J513" s="347"/>
    </row>
    <row r="514" spans="1:10" s="310" customFormat="1" ht="12.75" customHeight="1">
      <c r="A514" s="349" t="s">
        <v>15</v>
      </c>
      <c r="B514" s="350"/>
      <c r="C514" s="136">
        <v>50</v>
      </c>
      <c r="D514" s="136">
        <v>50</v>
      </c>
      <c r="E514" s="136">
        <v>50</v>
      </c>
      <c r="F514" s="359"/>
      <c r="G514" s="347"/>
      <c r="H514" s="347"/>
      <c r="I514" s="347"/>
      <c r="J514" s="347"/>
    </row>
    <row r="515" spans="1:10" s="310" customFormat="1" ht="11.25" customHeight="1">
      <c r="A515" s="349" t="s">
        <v>16</v>
      </c>
      <c r="B515" s="350"/>
      <c r="C515" s="136"/>
      <c r="D515" s="136"/>
      <c r="E515" s="136"/>
      <c r="F515" s="359"/>
      <c r="G515" s="347"/>
      <c r="H515" s="347"/>
      <c r="I515" s="347"/>
      <c r="J515" s="347"/>
    </row>
    <row r="516" spans="1:10" s="310" customFormat="1" ht="12.75" customHeight="1">
      <c r="A516" s="349" t="s">
        <v>17</v>
      </c>
      <c r="B516" s="350"/>
      <c r="C516" s="136"/>
      <c r="D516" s="136"/>
      <c r="E516" s="136"/>
      <c r="F516" s="359"/>
      <c r="G516" s="347"/>
      <c r="H516" s="347"/>
      <c r="I516" s="347"/>
      <c r="J516" s="347"/>
    </row>
    <row r="517" spans="1:10" s="310" customFormat="1" ht="12.75" customHeight="1">
      <c r="A517" s="349" t="s">
        <v>848</v>
      </c>
      <c r="B517" s="351"/>
      <c r="C517" s="136"/>
      <c r="D517" s="136"/>
      <c r="E517" s="136"/>
      <c r="F517" s="359"/>
      <c r="G517" s="347"/>
      <c r="H517" s="347"/>
      <c r="I517" s="347"/>
      <c r="J517" s="347"/>
    </row>
    <row r="518" spans="1:10" s="310" customFormat="1" ht="12.75" customHeight="1">
      <c r="A518" s="349" t="s">
        <v>849</v>
      </c>
      <c r="B518" s="351"/>
      <c r="C518" s="136"/>
      <c r="D518" s="136"/>
      <c r="E518" s="136"/>
      <c r="F518" s="359"/>
      <c r="G518" s="347"/>
      <c r="H518" s="347"/>
      <c r="I518" s="347"/>
      <c r="J518" s="347"/>
    </row>
    <row r="519" spans="1:10" s="310" customFormat="1" ht="11.25" customHeight="1">
      <c r="A519" s="352" t="s">
        <v>862</v>
      </c>
      <c r="B519" s="353"/>
      <c r="C519" s="136">
        <v>50</v>
      </c>
      <c r="D519" s="136">
        <v>50</v>
      </c>
      <c r="E519" s="136">
        <v>50</v>
      </c>
      <c r="F519" s="360"/>
      <c r="G519" s="348"/>
      <c r="H519" s="348"/>
      <c r="I519" s="348"/>
      <c r="J519" s="348"/>
    </row>
    <row r="520" spans="1:10" s="310" customFormat="1" ht="48.75">
      <c r="A520" s="312" t="s">
        <v>293</v>
      </c>
      <c r="B520" s="137" t="s">
        <v>294</v>
      </c>
      <c r="C520" s="136"/>
      <c r="D520" s="136"/>
      <c r="E520" s="136"/>
      <c r="F520" s="358" t="s">
        <v>136</v>
      </c>
      <c r="G520" s="357">
        <v>41730</v>
      </c>
      <c r="H520" s="357">
        <v>41760</v>
      </c>
      <c r="I520" s="361">
        <v>25</v>
      </c>
      <c r="J520" s="346"/>
    </row>
    <row r="521" spans="1:10" s="310" customFormat="1" ht="12.75">
      <c r="A521" s="349" t="s">
        <v>50</v>
      </c>
      <c r="B521" s="350"/>
      <c r="C521" s="136">
        <v>25</v>
      </c>
      <c r="D521" s="136">
        <v>25</v>
      </c>
      <c r="E521" s="136">
        <v>25</v>
      </c>
      <c r="F521" s="359"/>
      <c r="G521" s="347"/>
      <c r="H521" s="347"/>
      <c r="I521" s="362"/>
      <c r="J521" s="347"/>
    </row>
    <row r="522" spans="1:10" s="310" customFormat="1" ht="12.75" customHeight="1">
      <c r="A522" s="349" t="s">
        <v>7</v>
      </c>
      <c r="B522" s="350"/>
      <c r="C522" s="136"/>
      <c r="D522" s="136"/>
      <c r="E522" s="136"/>
      <c r="F522" s="359"/>
      <c r="G522" s="347"/>
      <c r="H522" s="347"/>
      <c r="I522" s="362"/>
      <c r="J522" s="347"/>
    </row>
    <row r="523" spans="1:10" s="310" customFormat="1" ht="12.75" customHeight="1">
      <c r="A523" s="349" t="s">
        <v>15</v>
      </c>
      <c r="B523" s="350"/>
      <c r="C523" s="136">
        <v>25</v>
      </c>
      <c r="D523" s="136">
        <v>25</v>
      </c>
      <c r="E523" s="136">
        <v>25</v>
      </c>
      <c r="F523" s="359"/>
      <c r="G523" s="347"/>
      <c r="H523" s="347"/>
      <c r="I523" s="362"/>
      <c r="J523" s="347"/>
    </row>
    <row r="524" spans="1:10" s="310" customFormat="1" ht="12.75" customHeight="1">
      <c r="A524" s="349" t="s">
        <v>16</v>
      </c>
      <c r="B524" s="350"/>
      <c r="C524" s="136"/>
      <c r="D524" s="136"/>
      <c r="E524" s="136"/>
      <c r="F524" s="359"/>
      <c r="G524" s="347"/>
      <c r="H524" s="347"/>
      <c r="I524" s="362"/>
      <c r="J524" s="347"/>
    </row>
    <row r="525" spans="1:10" s="310" customFormat="1" ht="12.75" customHeight="1">
      <c r="A525" s="349" t="s">
        <v>17</v>
      </c>
      <c r="B525" s="350"/>
      <c r="C525" s="136"/>
      <c r="D525" s="136"/>
      <c r="E525" s="136"/>
      <c r="F525" s="359"/>
      <c r="G525" s="347"/>
      <c r="H525" s="347"/>
      <c r="I525" s="362"/>
      <c r="J525" s="347"/>
    </row>
    <row r="526" spans="1:10" s="310" customFormat="1" ht="12.75" customHeight="1">
      <c r="A526" s="349" t="s">
        <v>848</v>
      </c>
      <c r="B526" s="351"/>
      <c r="C526" s="136"/>
      <c r="D526" s="136"/>
      <c r="E526" s="136"/>
      <c r="F526" s="359"/>
      <c r="G526" s="347"/>
      <c r="H526" s="347"/>
      <c r="I526" s="362"/>
      <c r="J526" s="347"/>
    </row>
    <row r="527" spans="1:10" s="310" customFormat="1" ht="12.75" customHeight="1">
      <c r="A527" s="352" t="s">
        <v>849</v>
      </c>
      <c r="B527" s="353"/>
      <c r="C527" s="136"/>
      <c r="D527" s="136"/>
      <c r="E527" s="136"/>
      <c r="F527" s="360"/>
      <c r="G527" s="348"/>
      <c r="H527" s="348"/>
      <c r="I527" s="363"/>
      <c r="J527" s="348"/>
    </row>
    <row r="528" spans="1:10" s="310" customFormat="1" ht="48.75">
      <c r="A528" s="312" t="s">
        <v>295</v>
      </c>
      <c r="B528" s="137" t="s">
        <v>296</v>
      </c>
      <c r="C528" s="136"/>
      <c r="D528" s="136"/>
      <c r="E528" s="136"/>
      <c r="F528" s="358" t="s">
        <v>136</v>
      </c>
      <c r="G528" s="357">
        <v>42036</v>
      </c>
      <c r="H528" s="357">
        <v>42064</v>
      </c>
      <c r="I528" s="361">
        <v>20</v>
      </c>
      <c r="J528" s="346"/>
    </row>
    <row r="529" spans="1:10" s="310" customFormat="1" ht="12.75">
      <c r="A529" s="349" t="s">
        <v>50</v>
      </c>
      <c r="B529" s="350"/>
      <c r="C529" s="136">
        <v>80</v>
      </c>
      <c r="D529" s="136">
        <v>80</v>
      </c>
      <c r="E529" s="136">
        <v>80</v>
      </c>
      <c r="F529" s="359"/>
      <c r="G529" s="347"/>
      <c r="H529" s="347"/>
      <c r="I529" s="362"/>
      <c r="J529" s="347"/>
    </row>
    <row r="530" spans="1:10" s="310" customFormat="1" ht="12.75" customHeight="1">
      <c r="A530" s="349" t="s">
        <v>7</v>
      </c>
      <c r="B530" s="350"/>
      <c r="C530" s="136"/>
      <c r="D530" s="136"/>
      <c r="E530" s="136"/>
      <c r="F530" s="359"/>
      <c r="G530" s="347"/>
      <c r="H530" s="347"/>
      <c r="I530" s="362"/>
      <c r="J530" s="347"/>
    </row>
    <row r="531" spans="1:10" s="310" customFormat="1" ht="12.75" customHeight="1">
      <c r="A531" s="349" t="s">
        <v>15</v>
      </c>
      <c r="B531" s="350"/>
      <c r="C531" s="136">
        <v>80</v>
      </c>
      <c r="D531" s="136">
        <v>80</v>
      </c>
      <c r="E531" s="136">
        <v>80</v>
      </c>
      <c r="F531" s="359"/>
      <c r="G531" s="347"/>
      <c r="H531" s="347"/>
      <c r="I531" s="362"/>
      <c r="J531" s="347"/>
    </row>
    <row r="532" spans="1:10" s="310" customFormat="1" ht="12.75" customHeight="1">
      <c r="A532" s="349" t="s">
        <v>16</v>
      </c>
      <c r="B532" s="350"/>
      <c r="C532" s="136"/>
      <c r="D532" s="136"/>
      <c r="E532" s="136"/>
      <c r="F532" s="359"/>
      <c r="G532" s="347"/>
      <c r="H532" s="347"/>
      <c r="I532" s="362"/>
      <c r="J532" s="347"/>
    </row>
    <row r="533" spans="1:10" s="310" customFormat="1" ht="12.75" customHeight="1">
      <c r="A533" s="349" t="s">
        <v>17</v>
      </c>
      <c r="B533" s="350"/>
      <c r="C533" s="136"/>
      <c r="D533" s="136"/>
      <c r="E533" s="136"/>
      <c r="F533" s="359"/>
      <c r="G533" s="347"/>
      <c r="H533" s="347"/>
      <c r="I533" s="362"/>
      <c r="J533" s="347"/>
    </row>
    <row r="534" spans="1:10" s="310" customFormat="1" ht="12.75" customHeight="1">
      <c r="A534" s="349" t="s">
        <v>848</v>
      </c>
      <c r="B534" s="351"/>
      <c r="C534" s="136"/>
      <c r="D534" s="136"/>
      <c r="E534" s="136"/>
      <c r="F534" s="359"/>
      <c r="G534" s="347"/>
      <c r="H534" s="347"/>
      <c r="I534" s="362"/>
      <c r="J534" s="347"/>
    </row>
    <row r="535" spans="1:10" s="310" customFormat="1" ht="12.75" customHeight="1">
      <c r="A535" s="352" t="s">
        <v>849</v>
      </c>
      <c r="B535" s="353"/>
      <c r="C535" s="136"/>
      <c r="D535" s="136"/>
      <c r="E535" s="136"/>
      <c r="F535" s="360"/>
      <c r="G535" s="348"/>
      <c r="H535" s="348"/>
      <c r="I535" s="363"/>
      <c r="J535" s="348"/>
    </row>
    <row r="536" spans="1:10" s="310" customFormat="1" ht="39">
      <c r="A536" s="312" t="s">
        <v>297</v>
      </c>
      <c r="B536" s="137" t="s">
        <v>298</v>
      </c>
      <c r="C536" s="136"/>
      <c r="D536" s="136"/>
      <c r="E536" s="136"/>
      <c r="F536" s="358" t="s">
        <v>266</v>
      </c>
      <c r="G536" s="357">
        <v>42125</v>
      </c>
      <c r="H536" s="357">
        <v>42156</v>
      </c>
      <c r="I536" s="346"/>
      <c r="J536" s="346"/>
    </row>
    <row r="537" spans="1:10" s="310" customFormat="1" ht="12.75">
      <c r="A537" s="349" t="s">
        <v>50</v>
      </c>
      <c r="B537" s="350"/>
      <c r="C537" s="136">
        <v>45</v>
      </c>
      <c r="D537" s="136">
        <v>45</v>
      </c>
      <c r="E537" s="136">
        <v>45</v>
      </c>
      <c r="F537" s="359"/>
      <c r="G537" s="347"/>
      <c r="H537" s="347"/>
      <c r="I537" s="347"/>
      <c r="J537" s="347"/>
    </row>
    <row r="538" spans="1:10" s="310" customFormat="1" ht="12.75" customHeight="1">
      <c r="A538" s="349" t="s">
        <v>7</v>
      </c>
      <c r="B538" s="350"/>
      <c r="C538" s="136"/>
      <c r="D538" s="136"/>
      <c r="E538" s="136"/>
      <c r="F538" s="359"/>
      <c r="G538" s="347"/>
      <c r="H538" s="347"/>
      <c r="I538" s="347"/>
      <c r="J538" s="347"/>
    </row>
    <row r="539" spans="1:10" s="310" customFormat="1" ht="12.75" customHeight="1">
      <c r="A539" s="349" t="s">
        <v>15</v>
      </c>
      <c r="B539" s="350"/>
      <c r="C539" s="136">
        <v>45</v>
      </c>
      <c r="D539" s="136">
        <v>45</v>
      </c>
      <c r="E539" s="136">
        <v>45</v>
      </c>
      <c r="F539" s="359"/>
      <c r="G539" s="347"/>
      <c r="H539" s="347"/>
      <c r="I539" s="347"/>
      <c r="J539" s="347"/>
    </row>
    <row r="540" spans="1:10" s="310" customFormat="1" ht="12.75" customHeight="1">
      <c r="A540" s="349" t="s">
        <v>16</v>
      </c>
      <c r="B540" s="350"/>
      <c r="C540" s="136"/>
      <c r="D540" s="136"/>
      <c r="E540" s="136"/>
      <c r="F540" s="359"/>
      <c r="G540" s="347"/>
      <c r="H540" s="347"/>
      <c r="I540" s="347"/>
      <c r="J540" s="347"/>
    </row>
    <row r="541" spans="1:10" s="310" customFormat="1" ht="12.75" customHeight="1">
      <c r="A541" s="349" t="s">
        <v>17</v>
      </c>
      <c r="B541" s="350"/>
      <c r="C541" s="136"/>
      <c r="D541" s="136"/>
      <c r="E541" s="136"/>
      <c r="F541" s="359"/>
      <c r="G541" s="347"/>
      <c r="H541" s="347"/>
      <c r="I541" s="347"/>
      <c r="J541" s="347"/>
    </row>
    <row r="542" spans="1:10" s="310" customFormat="1" ht="12.75" customHeight="1">
      <c r="A542" s="349" t="s">
        <v>848</v>
      </c>
      <c r="B542" s="351"/>
      <c r="C542" s="136"/>
      <c r="D542" s="136"/>
      <c r="E542" s="136"/>
      <c r="F542" s="359"/>
      <c r="G542" s="347"/>
      <c r="H542" s="347"/>
      <c r="I542" s="347"/>
      <c r="J542" s="347"/>
    </row>
    <row r="543" spans="1:10" s="310" customFormat="1" ht="12.75" customHeight="1">
      <c r="A543" s="349" t="s">
        <v>849</v>
      </c>
      <c r="B543" s="351"/>
      <c r="C543" s="136"/>
      <c r="D543" s="136"/>
      <c r="E543" s="136"/>
      <c r="F543" s="359"/>
      <c r="G543" s="347"/>
      <c r="H543" s="347"/>
      <c r="I543" s="347"/>
      <c r="J543" s="347"/>
    </row>
    <row r="544" spans="1:10" s="310" customFormat="1" ht="12.75" customHeight="1">
      <c r="A544" s="352" t="s">
        <v>863</v>
      </c>
      <c r="B544" s="353"/>
      <c r="C544" s="136">
        <v>45</v>
      </c>
      <c r="D544" s="136">
        <v>45</v>
      </c>
      <c r="E544" s="136">
        <v>45</v>
      </c>
      <c r="F544" s="360"/>
      <c r="G544" s="348"/>
      <c r="H544" s="348"/>
      <c r="I544" s="348"/>
      <c r="J544" s="348"/>
    </row>
    <row r="545" spans="1:10" s="310" customFormat="1" ht="58.5">
      <c r="A545" s="312" t="s">
        <v>299</v>
      </c>
      <c r="B545" s="137" t="s">
        <v>300</v>
      </c>
      <c r="C545" s="136"/>
      <c r="D545" s="136"/>
      <c r="E545" s="136"/>
      <c r="F545" s="358" t="s">
        <v>266</v>
      </c>
      <c r="G545" s="357">
        <v>42095</v>
      </c>
      <c r="H545" s="357">
        <v>42125</v>
      </c>
      <c r="I545" s="346"/>
      <c r="J545" s="346"/>
    </row>
    <row r="546" spans="1:10" s="310" customFormat="1" ht="12.75">
      <c r="A546" s="349" t="s">
        <v>50</v>
      </c>
      <c r="B546" s="350"/>
      <c r="C546" s="136">
        <v>0</v>
      </c>
      <c r="D546" s="136">
        <v>0</v>
      </c>
      <c r="E546" s="136">
        <v>0</v>
      </c>
      <c r="F546" s="359"/>
      <c r="G546" s="347"/>
      <c r="H546" s="347"/>
      <c r="I546" s="347"/>
      <c r="J546" s="347"/>
    </row>
    <row r="547" spans="1:10" s="310" customFormat="1" ht="12.75" customHeight="1">
      <c r="A547" s="349" t="s">
        <v>7</v>
      </c>
      <c r="B547" s="350"/>
      <c r="C547" s="136"/>
      <c r="D547" s="136"/>
      <c r="E547" s="136"/>
      <c r="F547" s="359"/>
      <c r="G547" s="347"/>
      <c r="H547" s="347"/>
      <c r="I547" s="347"/>
      <c r="J547" s="347"/>
    </row>
    <row r="548" spans="1:10" s="310" customFormat="1" ht="12.75" customHeight="1">
      <c r="A548" s="349" t="s">
        <v>15</v>
      </c>
      <c r="B548" s="350"/>
      <c r="C548" s="136">
        <v>0</v>
      </c>
      <c r="D548" s="136">
        <v>0</v>
      </c>
      <c r="E548" s="136">
        <v>0</v>
      </c>
      <c r="F548" s="359"/>
      <c r="G548" s="347"/>
      <c r="H548" s="347"/>
      <c r="I548" s="347"/>
      <c r="J548" s="347"/>
    </row>
    <row r="549" spans="1:10" s="310" customFormat="1" ht="12.75" customHeight="1">
      <c r="A549" s="349" t="s">
        <v>16</v>
      </c>
      <c r="B549" s="350"/>
      <c r="C549" s="136"/>
      <c r="D549" s="136"/>
      <c r="E549" s="136"/>
      <c r="F549" s="359"/>
      <c r="G549" s="347"/>
      <c r="H549" s="347"/>
      <c r="I549" s="347"/>
      <c r="J549" s="347"/>
    </row>
    <row r="550" spans="1:10" s="310" customFormat="1" ht="9" customHeight="1">
      <c r="A550" s="349" t="s">
        <v>17</v>
      </c>
      <c r="B550" s="350"/>
      <c r="C550" s="136"/>
      <c r="D550" s="136"/>
      <c r="E550" s="136"/>
      <c r="F550" s="359"/>
      <c r="G550" s="347"/>
      <c r="H550" s="347"/>
      <c r="I550" s="347"/>
      <c r="J550" s="347"/>
    </row>
    <row r="551" spans="1:10" s="310" customFormat="1" ht="9" customHeight="1">
      <c r="A551" s="349" t="s">
        <v>848</v>
      </c>
      <c r="B551" s="351"/>
      <c r="C551" s="136"/>
      <c r="D551" s="136"/>
      <c r="E551" s="136"/>
      <c r="F551" s="359"/>
      <c r="G551" s="347"/>
      <c r="H551" s="347"/>
      <c r="I551" s="347"/>
      <c r="J551" s="347"/>
    </row>
    <row r="552" spans="1:10" s="310" customFormat="1" ht="9" customHeight="1">
      <c r="A552" s="349" t="s">
        <v>849</v>
      </c>
      <c r="B552" s="351"/>
      <c r="C552" s="136"/>
      <c r="D552" s="136"/>
      <c r="E552" s="136"/>
      <c r="F552" s="359"/>
      <c r="G552" s="347"/>
      <c r="H552" s="347"/>
      <c r="I552" s="347"/>
      <c r="J552" s="347"/>
    </row>
    <row r="553" spans="1:10" s="310" customFormat="1" ht="39" customHeight="1">
      <c r="A553" s="312" t="s">
        <v>301</v>
      </c>
      <c r="B553" s="137" t="s">
        <v>302</v>
      </c>
      <c r="C553" s="136"/>
      <c r="D553" s="136"/>
      <c r="E553" s="136"/>
      <c r="F553" s="358" t="s">
        <v>136</v>
      </c>
      <c r="G553" s="357">
        <v>42095</v>
      </c>
      <c r="H553" s="357">
        <v>42125</v>
      </c>
      <c r="I553" s="346">
        <v>580</v>
      </c>
      <c r="J553" s="346"/>
    </row>
    <row r="554" spans="1:10" s="310" customFormat="1" ht="12.75">
      <c r="A554" s="349" t="s">
        <v>50</v>
      </c>
      <c r="B554" s="350"/>
      <c r="C554" s="136">
        <v>580</v>
      </c>
      <c r="D554" s="136">
        <v>580</v>
      </c>
      <c r="E554" s="136">
        <v>580</v>
      </c>
      <c r="F554" s="359"/>
      <c r="G554" s="347"/>
      <c r="H554" s="347"/>
      <c r="I554" s="347"/>
      <c r="J554" s="347"/>
    </row>
    <row r="555" spans="1:10" s="310" customFormat="1" ht="12.75">
      <c r="A555" s="349" t="s">
        <v>7</v>
      </c>
      <c r="B555" s="350"/>
      <c r="C555" s="136"/>
      <c r="D555" s="136"/>
      <c r="E555" s="136"/>
      <c r="F555" s="359"/>
      <c r="G555" s="347"/>
      <c r="H555" s="347"/>
      <c r="I555" s="347"/>
      <c r="J555" s="347"/>
    </row>
    <row r="556" spans="1:10" s="310" customFormat="1" ht="12.75" customHeight="1">
      <c r="A556" s="349" t="s">
        <v>15</v>
      </c>
      <c r="B556" s="350"/>
      <c r="C556" s="136">
        <v>580</v>
      </c>
      <c r="D556" s="136">
        <v>580</v>
      </c>
      <c r="E556" s="136">
        <v>580</v>
      </c>
      <c r="F556" s="359"/>
      <c r="G556" s="347"/>
      <c r="H556" s="347"/>
      <c r="I556" s="347"/>
      <c r="J556" s="347"/>
    </row>
    <row r="557" spans="1:10" s="310" customFormat="1" ht="9" customHeight="1">
      <c r="A557" s="349" t="s">
        <v>16</v>
      </c>
      <c r="B557" s="350"/>
      <c r="C557" s="136"/>
      <c r="D557" s="136"/>
      <c r="E557" s="136"/>
      <c r="F557" s="359"/>
      <c r="G557" s="347"/>
      <c r="H557" s="347"/>
      <c r="I557" s="347"/>
      <c r="J557" s="347"/>
    </row>
    <row r="558" spans="1:10" s="310" customFormat="1" ht="9.75" customHeight="1">
      <c r="A558" s="349" t="s">
        <v>17</v>
      </c>
      <c r="B558" s="350"/>
      <c r="C558" s="136"/>
      <c r="D558" s="136"/>
      <c r="E558" s="136"/>
      <c r="F558" s="359"/>
      <c r="G558" s="347"/>
      <c r="H558" s="347"/>
      <c r="I558" s="347"/>
      <c r="J558" s="347"/>
    </row>
    <row r="559" spans="1:10" s="310" customFormat="1" ht="9.75" customHeight="1">
      <c r="A559" s="349" t="s">
        <v>848</v>
      </c>
      <c r="B559" s="351"/>
      <c r="C559" s="136"/>
      <c r="D559" s="136"/>
      <c r="E559" s="136"/>
      <c r="F559" s="359"/>
      <c r="G559" s="347"/>
      <c r="H559" s="347"/>
      <c r="I559" s="347"/>
      <c r="J559" s="347"/>
    </row>
    <row r="560" spans="1:10" s="310" customFormat="1" ht="14.25" customHeight="1">
      <c r="A560" s="352" t="s">
        <v>849</v>
      </c>
      <c r="B560" s="353"/>
      <c r="C560" s="136"/>
      <c r="D560" s="136"/>
      <c r="E560" s="136"/>
      <c r="F560" s="360"/>
      <c r="G560" s="348"/>
      <c r="H560" s="348"/>
      <c r="I560" s="348"/>
      <c r="J560" s="348"/>
    </row>
    <row r="561" spans="1:10" s="310" customFormat="1" ht="65.25" customHeight="1">
      <c r="A561" s="312" t="s">
        <v>303</v>
      </c>
      <c r="B561" s="137" t="s">
        <v>304</v>
      </c>
      <c r="C561" s="136"/>
      <c r="D561" s="136"/>
      <c r="E561" s="136"/>
      <c r="F561" s="358" t="s">
        <v>136</v>
      </c>
      <c r="G561" s="357">
        <v>42005</v>
      </c>
      <c r="H561" s="357">
        <v>42339</v>
      </c>
      <c r="I561" s="346"/>
      <c r="J561" s="346"/>
    </row>
    <row r="562" spans="1:10" s="310" customFormat="1" ht="26.25" customHeight="1">
      <c r="A562" s="349" t="s">
        <v>50</v>
      </c>
      <c r="B562" s="350"/>
      <c r="C562" s="136">
        <v>450</v>
      </c>
      <c r="D562" s="136">
        <v>450</v>
      </c>
      <c r="E562" s="136">
        <v>450</v>
      </c>
      <c r="F562" s="359"/>
      <c r="G562" s="347"/>
      <c r="H562" s="347"/>
      <c r="I562" s="347"/>
      <c r="J562" s="347"/>
    </row>
    <row r="563" spans="1:10" s="310" customFormat="1" ht="12.75">
      <c r="A563" s="349" t="s">
        <v>7</v>
      </c>
      <c r="B563" s="350"/>
      <c r="C563" s="136">
        <v>200</v>
      </c>
      <c r="D563" s="136">
        <v>200</v>
      </c>
      <c r="E563" s="136">
        <v>200</v>
      </c>
      <c r="F563" s="359"/>
      <c r="G563" s="347"/>
      <c r="H563" s="347"/>
      <c r="I563" s="347"/>
      <c r="J563" s="347"/>
    </row>
    <row r="564" spans="1:10" s="310" customFormat="1" ht="12.75">
      <c r="A564" s="349" t="s">
        <v>15</v>
      </c>
      <c r="B564" s="350"/>
      <c r="C564" s="136">
        <v>250</v>
      </c>
      <c r="D564" s="136">
        <v>250</v>
      </c>
      <c r="E564" s="136">
        <v>250</v>
      </c>
      <c r="F564" s="359"/>
      <c r="G564" s="347"/>
      <c r="H564" s="347"/>
      <c r="I564" s="347"/>
      <c r="J564" s="347"/>
    </row>
    <row r="565" spans="1:10" s="310" customFormat="1" ht="12.75" customHeight="1">
      <c r="A565" s="349" t="s">
        <v>16</v>
      </c>
      <c r="B565" s="350"/>
      <c r="C565" s="136"/>
      <c r="D565" s="136"/>
      <c r="E565" s="136"/>
      <c r="F565" s="359"/>
      <c r="G565" s="347"/>
      <c r="H565" s="347"/>
      <c r="I565" s="347"/>
      <c r="J565" s="347"/>
    </row>
    <row r="566" spans="1:10" s="310" customFormat="1" ht="12.75" customHeight="1">
      <c r="A566" s="371" t="s">
        <v>17</v>
      </c>
      <c r="B566" s="372"/>
      <c r="C566" s="136"/>
      <c r="D566" s="136"/>
      <c r="E566" s="136"/>
      <c r="F566" s="359"/>
      <c r="G566" s="347"/>
      <c r="H566" s="347"/>
      <c r="I566" s="347"/>
      <c r="J566" s="347"/>
    </row>
    <row r="567" spans="1:10" s="310" customFormat="1" ht="12.75" customHeight="1">
      <c r="A567" s="371" t="s">
        <v>848</v>
      </c>
      <c r="B567" s="373"/>
      <c r="C567" s="136"/>
      <c r="D567" s="136"/>
      <c r="E567" s="136"/>
      <c r="F567" s="359"/>
      <c r="G567" s="347"/>
      <c r="H567" s="347"/>
      <c r="I567" s="347"/>
      <c r="J567" s="347"/>
    </row>
    <row r="568" spans="1:10" s="310" customFormat="1" ht="12.75" customHeight="1">
      <c r="A568" s="371" t="s">
        <v>849</v>
      </c>
      <c r="B568" s="373"/>
      <c r="C568" s="136"/>
      <c r="D568" s="136"/>
      <c r="E568" s="136"/>
      <c r="F568" s="359"/>
      <c r="G568" s="347"/>
      <c r="H568" s="347"/>
      <c r="I568" s="347"/>
      <c r="J568" s="347"/>
    </row>
    <row r="569" spans="1:10" s="310" customFormat="1" ht="12.75" customHeight="1">
      <c r="A569" s="371" t="s">
        <v>864</v>
      </c>
      <c r="B569" s="373"/>
      <c r="C569" s="136">
        <v>200</v>
      </c>
      <c r="D569" s="136">
        <v>200</v>
      </c>
      <c r="E569" s="136">
        <v>200</v>
      </c>
      <c r="F569" s="359"/>
      <c r="G569" s="347"/>
      <c r="H569" s="347"/>
      <c r="I569" s="347"/>
      <c r="J569" s="347"/>
    </row>
    <row r="570" spans="1:10" s="310" customFormat="1" ht="12.75" customHeight="1">
      <c r="A570" s="365" t="s">
        <v>865</v>
      </c>
      <c r="B570" s="374"/>
      <c r="C570" s="136">
        <v>250</v>
      </c>
      <c r="D570" s="136">
        <v>250</v>
      </c>
      <c r="E570" s="136">
        <v>250</v>
      </c>
      <c r="F570" s="360"/>
      <c r="G570" s="348"/>
      <c r="H570" s="348"/>
      <c r="I570" s="348"/>
      <c r="J570" s="348"/>
    </row>
    <row r="571" spans="1:10" s="310" customFormat="1" ht="69" customHeight="1">
      <c r="A571" s="315" t="s">
        <v>305</v>
      </c>
      <c r="B571" s="316" t="s">
        <v>306</v>
      </c>
      <c r="C571" s="136"/>
      <c r="D571" s="136"/>
      <c r="E571" s="136"/>
      <c r="F571" s="358" t="s">
        <v>142</v>
      </c>
      <c r="G571" s="357">
        <v>42095</v>
      </c>
      <c r="H571" s="357">
        <v>42125</v>
      </c>
      <c r="I571" s="346">
        <v>0</v>
      </c>
      <c r="J571" s="346"/>
    </row>
    <row r="572" spans="1:10" s="310" customFormat="1" ht="17.25" customHeight="1">
      <c r="A572" s="349" t="s">
        <v>50</v>
      </c>
      <c r="B572" s="350"/>
      <c r="C572" s="136">
        <v>110</v>
      </c>
      <c r="D572" s="136">
        <v>109.833</v>
      </c>
      <c r="E572" s="136">
        <v>109.833</v>
      </c>
      <c r="F572" s="359"/>
      <c r="G572" s="347"/>
      <c r="H572" s="347"/>
      <c r="I572" s="347"/>
      <c r="J572" s="347"/>
    </row>
    <row r="573" spans="1:10" s="310" customFormat="1" ht="12.75">
      <c r="A573" s="349" t="s">
        <v>7</v>
      </c>
      <c r="B573" s="350"/>
      <c r="C573" s="136"/>
      <c r="D573" s="136"/>
      <c r="E573" s="136"/>
      <c r="F573" s="359"/>
      <c r="G573" s="347"/>
      <c r="H573" s="347"/>
      <c r="I573" s="347"/>
      <c r="J573" s="347"/>
    </row>
    <row r="574" spans="1:10" s="310" customFormat="1" ht="12.75">
      <c r="A574" s="349" t="s">
        <v>15</v>
      </c>
      <c r="B574" s="350"/>
      <c r="C574" s="136">
        <v>110</v>
      </c>
      <c r="D574" s="136">
        <v>109.833</v>
      </c>
      <c r="E574" s="136">
        <v>109.833</v>
      </c>
      <c r="F574" s="359"/>
      <c r="G574" s="347"/>
      <c r="H574" s="347"/>
      <c r="I574" s="347"/>
      <c r="J574" s="347"/>
    </row>
    <row r="575" spans="1:10" s="310" customFormat="1" ht="12.75" customHeight="1">
      <c r="A575" s="349" t="s">
        <v>16</v>
      </c>
      <c r="B575" s="350"/>
      <c r="C575" s="136"/>
      <c r="D575" s="136"/>
      <c r="E575" s="136"/>
      <c r="F575" s="359"/>
      <c r="G575" s="347"/>
      <c r="H575" s="347"/>
      <c r="I575" s="347"/>
      <c r="J575" s="347"/>
    </row>
    <row r="576" spans="1:10" s="310" customFormat="1" ht="12.75" customHeight="1">
      <c r="A576" s="349" t="s">
        <v>17</v>
      </c>
      <c r="B576" s="350"/>
      <c r="C576" s="136"/>
      <c r="D576" s="136"/>
      <c r="E576" s="136"/>
      <c r="F576" s="359"/>
      <c r="G576" s="347"/>
      <c r="H576" s="347"/>
      <c r="I576" s="347"/>
      <c r="J576" s="347"/>
    </row>
    <row r="577" spans="1:10" s="310" customFormat="1" ht="12.75" customHeight="1">
      <c r="A577" s="349" t="s">
        <v>848</v>
      </c>
      <c r="B577" s="351"/>
      <c r="C577" s="136"/>
      <c r="D577" s="136"/>
      <c r="E577" s="136"/>
      <c r="F577" s="359"/>
      <c r="G577" s="347"/>
      <c r="H577" s="347"/>
      <c r="I577" s="347"/>
      <c r="J577" s="347"/>
    </row>
    <row r="578" spans="1:10" s="310" customFormat="1" ht="12.75" customHeight="1">
      <c r="A578" s="349" t="s">
        <v>849</v>
      </c>
      <c r="B578" s="351"/>
      <c r="C578" s="136"/>
      <c r="D578" s="136"/>
      <c r="E578" s="136"/>
      <c r="F578" s="359"/>
      <c r="G578" s="347"/>
      <c r="H578" s="347"/>
      <c r="I578" s="347"/>
      <c r="J578" s="347"/>
    </row>
    <row r="579" spans="1:10" s="310" customFormat="1" ht="12.75" customHeight="1">
      <c r="A579" s="352" t="s">
        <v>866</v>
      </c>
      <c r="B579" s="353"/>
      <c r="C579" s="136">
        <v>110</v>
      </c>
      <c r="D579" s="136">
        <v>109.833</v>
      </c>
      <c r="E579" s="136">
        <v>109.833</v>
      </c>
      <c r="F579" s="360"/>
      <c r="G579" s="348"/>
      <c r="H579" s="348"/>
      <c r="I579" s="348"/>
      <c r="J579" s="348"/>
    </row>
    <row r="580" spans="1:10" s="310" customFormat="1" ht="27.75" customHeight="1">
      <c r="A580" s="312" t="s">
        <v>307</v>
      </c>
      <c r="B580" s="137" t="s">
        <v>308</v>
      </c>
      <c r="C580" s="136"/>
      <c r="D580" s="136"/>
      <c r="E580" s="136"/>
      <c r="F580" s="358" t="s">
        <v>309</v>
      </c>
      <c r="G580" s="357">
        <v>42005</v>
      </c>
      <c r="H580" s="357">
        <v>42369</v>
      </c>
      <c r="I580" s="346">
        <v>0</v>
      </c>
      <c r="J580" s="346"/>
    </row>
    <row r="581" spans="1:10" s="310" customFormat="1" ht="12.75" customHeight="1">
      <c r="A581" s="349" t="s">
        <v>50</v>
      </c>
      <c r="B581" s="350"/>
      <c r="C581" s="136">
        <v>0</v>
      </c>
      <c r="D581" s="136">
        <v>0</v>
      </c>
      <c r="E581" s="136">
        <v>0</v>
      </c>
      <c r="F581" s="359"/>
      <c r="G581" s="347"/>
      <c r="H581" s="347"/>
      <c r="I581" s="347"/>
      <c r="J581" s="347"/>
    </row>
    <row r="582" spans="1:10" s="310" customFormat="1" ht="12.75">
      <c r="A582" s="349" t="s">
        <v>7</v>
      </c>
      <c r="B582" s="350"/>
      <c r="C582" s="136"/>
      <c r="D582" s="136"/>
      <c r="E582" s="136"/>
      <c r="F582" s="359"/>
      <c r="G582" s="347"/>
      <c r="H582" s="347"/>
      <c r="I582" s="347"/>
      <c r="J582" s="347"/>
    </row>
    <row r="583" spans="1:10" s="310" customFormat="1" ht="12.75">
      <c r="A583" s="349" t="s">
        <v>15</v>
      </c>
      <c r="B583" s="350"/>
      <c r="C583" s="136">
        <v>0</v>
      </c>
      <c r="D583" s="136">
        <v>0</v>
      </c>
      <c r="E583" s="136">
        <v>0</v>
      </c>
      <c r="F583" s="359"/>
      <c r="G583" s="347"/>
      <c r="H583" s="347"/>
      <c r="I583" s="347"/>
      <c r="J583" s="347"/>
    </row>
    <row r="584" spans="1:10" s="310" customFormat="1" ht="12.75" customHeight="1">
      <c r="A584" s="349" t="s">
        <v>16</v>
      </c>
      <c r="B584" s="350"/>
      <c r="C584" s="136"/>
      <c r="D584" s="136"/>
      <c r="E584" s="136"/>
      <c r="F584" s="359"/>
      <c r="G584" s="347"/>
      <c r="H584" s="347"/>
      <c r="I584" s="347"/>
      <c r="J584" s="347"/>
    </row>
    <row r="585" spans="1:10" s="310" customFormat="1" ht="12.75" customHeight="1">
      <c r="A585" s="349" t="s">
        <v>17</v>
      </c>
      <c r="B585" s="350"/>
      <c r="C585" s="136"/>
      <c r="D585" s="136"/>
      <c r="E585" s="136"/>
      <c r="F585" s="359"/>
      <c r="G585" s="347"/>
      <c r="H585" s="347"/>
      <c r="I585" s="347"/>
      <c r="J585" s="347"/>
    </row>
    <row r="586" spans="1:10" s="310" customFormat="1" ht="12.75" customHeight="1">
      <c r="A586" s="349" t="s">
        <v>848</v>
      </c>
      <c r="B586" s="351"/>
      <c r="C586" s="136"/>
      <c r="D586" s="136"/>
      <c r="E586" s="136"/>
      <c r="F586" s="359"/>
      <c r="G586" s="347"/>
      <c r="H586" s="347"/>
      <c r="I586" s="347"/>
      <c r="J586" s="347"/>
    </row>
    <row r="587" spans="1:10" s="310" customFormat="1" ht="12.75" customHeight="1">
      <c r="A587" s="352" t="s">
        <v>849</v>
      </c>
      <c r="B587" s="353"/>
      <c r="C587" s="136"/>
      <c r="D587" s="136"/>
      <c r="E587" s="136"/>
      <c r="F587" s="360"/>
      <c r="G587" s="348"/>
      <c r="H587" s="348"/>
      <c r="I587" s="348"/>
      <c r="J587" s="348"/>
    </row>
    <row r="588" spans="1:10" s="310" customFormat="1" ht="32.25" customHeight="1">
      <c r="A588" s="312" t="s">
        <v>310</v>
      </c>
      <c r="B588" s="137" t="s">
        <v>311</v>
      </c>
      <c r="C588" s="136"/>
      <c r="D588" s="136"/>
      <c r="E588" s="136"/>
      <c r="F588" s="358" t="s">
        <v>266</v>
      </c>
      <c r="G588" s="357">
        <v>42339</v>
      </c>
      <c r="H588" s="357">
        <v>42339</v>
      </c>
      <c r="I588" s="346"/>
      <c r="J588" s="346"/>
    </row>
    <row r="589" spans="1:10" s="310" customFormat="1" ht="30" customHeight="1">
      <c r="A589" s="349" t="s">
        <v>50</v>
      </c>
      <c r="B589" s="350"/>
      <c r="C589" s="136">
        <v>55</v>
      </c>
      <c r="D589" s="136">
        <v>45</v>
      </c>
      <c r="E589" s="136">
        <v>45</v>
      </c>
      <c r="F589" s="359"/>
      <c r="G589" s="347"/>
      <c r="H589" s="347"/>
      <c r="I589" s="347"/>
      <c r="J589" s="347"/>
    </row>
    <row r="590" spans="1:10" s="310" customFormat="1" ht="12.75">
      <c r="A590" s="349" t="s">
        <v>7</v>
      </c>
      <c r="B590" s="350"/>
      <c r="C590" s="136">
        <v>30</v>
      </c>
      <c r="D590" s="136">
        <v>20</v>
      </c>
      <c r="E590" s="136">
        <v>20</v>
      </c>
      <c r="F590" s="359"/>
      <c r="G590" s="347"/>
      <c r="H590" s="347"/>
      <c r="I590" s="347"/>
      <c r="J590" s="347"/>
    </row>
    <row r="591" spans="1:10" s="310" customFormat="1" ht="12.75">
      <c r="A591" s="349" t="s">
        <v>15</v>
      </c>
      <c r="B591" s="350"/>
      <c r="C591" s="136">
        <v>25</v>
      </c>
      <c r="D591" s="136">
        <v>25</v>
      </c>
      <c r="E591" s="136">
        <v>25</v>
      </c>
      <c r="F591" s="359"/>
      <c r="G591" s="347"/>
      <c r="H591" s="347"/>
      <c r="I591" s="347"/>
      <c r="J591" s="347"/>
    </row>
    <row r="592" spans="1:10" s="310" customFormat="1" ht="12.75" customHeight="1">
      <c r="A592" s="349" t="s">
        <v>16</v>
      </c>
      <c r="B592" s="350"/>
      <c r="C592" s="136"/>
      <c r="D592" s="136"/>
      <c r="E592" s="136"/>
      <c r="F592" s="359"/>
      <c r="G592" s="347"/>
      <c r="H592" s="347"/>
      <c r="I592" s="347"/>
      <c r="J592" s="347"/>
    </row>
    <row r="593" spans="1:10" s="310" customFormat="1" ht="12.75" customHeight="1">
      <c r="A593" s="349" t="s">
        <v>17</v>
      </c>
      <c r="B593" s="350"/>
      <c r="C593" s="136"/>
      <c r="D593" s="136"/>
      <c r="E593" s="136"/>
      <c r="F593" s="359"/>
      <c r="G593" s="347"/>
      <c r="H593" s="347"/>
      <c r="I593" s="347"/>
      <c r="J593" s="347"/>
    </row>
    <row r="594" spans="1:10" s="310" customFormat="1" ht="12.75" customHeight="1">
      <c r="A594" s="352" t="s">
        <v>848</v>
      </c>
      <c r="B594" s="353"/>
      <c r="C594" s="136"/>
      <c r="D594" s="136"/>
      <c r="E594" s="136"/>
      <c r="F594" s="359"/>
      <c r="G594" s="347"/>
      <c r="H594" s="347"/>
      <c r="I594" s="347"/>
      <c r="J594" s="347"/>
    </row>
    <row r="595" spans="1:10" s="310" customFormat="1" ht="12.75" customHeight="1">
      <c r="A595" s="369" t="s">
        <v>849</v>
      </c>
      <c r="B595" s="370"/>
      <c r="C595" s="136"/>
      <c r="D595" s="136"/>
      <c r="E595" s="136"/>
      <c r="F595" s="359"/>
      <c r="G595" s="347"/>
      <c r="H595" s="347"/>
      <c r="I595" s="347"/>
      <c r="J595" s="347"/>
    </row>
    <row r="596" spans="1:10" s="310" customFormat="1" ht="12.75" customHeight="1">
      <c r="A596" s="369" t="s">
        <v>867</v>
      </c>
      <c r="B596" s="370"/>
      <c r="C596" s="136">
        <v>30</v>
      </c>
      <c r="D596" s="136">
        <v>20</v>
      </c>
      <c r="E596" s="136">
        <v>20</v>
      </c>
      <c r="F596" s="359"/>
      <c r="G596" s="347"/>
      <c r="H596" s="347"/>
      <c r="I596" s="347"/>
      <c r="J596" s="347"/>
    </row>
    <row r="597" spans="1:10" s="310" customFormat="1" ht="13.5" customHeight="1">
      <c r="A597" s="352" t="s">
        <v>866</v>
      </c>
      <c r="B597" s="353"/>
      <c r="C597" s="136">
        <v>25</v>
      </c>
      <c r="D597" s="136">
        <v>25</v>
      </c>
      <c r="E597" s="136">
        <v>25</v>
      </c>
      <c r="F597" s="360"/>
      <c r="G597" s="348"/>
      <c r="H597" s="348"/>
      <c r="I597" s="348"/>
      <c r="J597" s="348"/>
    </row>
    <row r="598" spans="1:10" s="310" customFormat="1" ht="51" customHeight="1">
      <c r="A598" s="312" t="s">
        <v>312</v>
      </c>
      <c r="B598" s="137" t="s">
        <v>313</v>
      </c>
      <c r="C598" s="136"/>
      <c r="D598" s="136"/>
      <c r="E598" s="136"/>
      <c r="F598" s="358" t="s">
        <v>136</v>
      </c>
      <c r="G598" s="357">
        <v>42095</v>
      </c>
      <c r="H598" s="357">
        <v>42125</v>
      </c>
      <c r="I598" s="346">
        <v>50</v>
      </c>
      <c r="J598" s="346"/>
    </row>
    <row r="599" spans="1:10" s="310" customFormat="1" ht="12.75">
      <c r="A599" s="349" t="s">
        <v>50</v>
      </c>
      <c r="B599" s="350"/>
      <c r="C599" s="136">
        <v>50</v>
      </c>
      <c r="D599" s="136">
        <v>50</v>
      </c>
      <c r="E599" s="136">
        <v>50</v>
      </c>
      <c r="F599" s="359"/>
      <c r="G599" s="347"/>
      <c r="H599" s="347"/>
      <c r="I599" s="347"/>
      <c r="J599" s="347"/>
    </row>
    <row r="600" spans="1:10" s="310" customFormat="1" ht="12.75">
      <c r="A600" s="349" t="s">
        <v>7</v>
      </c>
      <c r="B600" s="350"/>
      <c r="C600" s="136"/>
      <c r="D600" s="136"/>
      <c r="E600" s="136"/>
      <c r="F600" s="359"/>
      <c r="G600" s="347"/>
      <c r="H600" s="347"/>
      <c r="I600" s="347"/>
      <c r="J600" s="347"/>
    </row>
    <row r="601" spans="1:10" s="310" customFormat="1" ht="21.75" customHeight="1">
      <c r="A601" s="349" t="s">
        <v>15</v>
      </c>
      <c r="B601" s="350"/>
      <c r="C601" s="136">
        <v>50</v>
      </c>
      <c r="D601" s="136">
        <v>50</v>
      </c>
      <c r="E601" s="136">
        <v>50</v>
      </c>
      <c r="F601" s="359"/>
      <c r="G601" s="347"/>
      <c r="H601" s="347"/>
      <c r="I601" s="347"/>
      <c r="J601" s="347"/>
    </row>
    <row r="602" spans="1:10" s="310" customFormat="1" ht="12.75" customHeight="1">
      <c r="A602" s="349" t="s">
        <v>16</v>
      </c>
      <c r="B602" s="350"/>
      <c r="C602" s="136"/>
      <c r="D602" s="136"/>
      <c r="E602" s="136"/>
      <c r="F602" s="359"/>
      <c r="G602" s="347"/>
      <c r="H602" s="347"/>
      <c r="I602" s="347"/>
      <c r="J602" s="347"/>
    </row>
    <row r="603" spans="1:10" s="310" customFormat="1" ht="12.75" customHeight="1">
      <c r="A603" s="349" t="s">
        <v>17</v>
      </c>
      <c r="B603" s="350"/>
      <c r="C603" s="136"/>
      <c r="D603" s="136"/>
      <c r="E603" s="136"/>
      <c r="F603" s="359"/>
      <c r="G603" s="347"/>
      <c r="H603" s="347"/>
      <c r="I603" s="347"/>
      <c r="J603" s="347"/>
    </row>
    <row r="604" spans="1:10" s="310" customFormat="1" ht="12.75" customHeight="1">
      <c r="A604" s="352" t="s">
        <v>848</v>
      </c>
      <c r="B604" s="353"/>
      <c r="C604" s="136"/>
      <c r="D604" s="136"/>
      <c r="E604" s="136"/>
      <c r="F604" s="359"/>
      <c r="G604" s="347"/>
      <c r="H604" s="347"/>
      <c r="I604" s="347"/>
      <c r="J604" s="347"/>
    </row>
    <row r="605" spans="1:10" s="310" customFormat="1" ht="12.75" customHeight="1">
      <c r="A605" s="352" t="s">
        <v>849</v>
      </c>
      <c r="B605" s="353"/>
      <c r="C605" s="136"/>
      <c r="D605" s="136"/>
      <c r="E605" s="136"/>
      <c r="F605" s="360"/>
      <c r="G605" s="348"/>
      <c r="H605" s="348"/>
      <c r="I605" s="348"/>
      <c r="J605" s="348"/>
    </row>
    <row r="606" spans="1:10" s="310" customFormat="1" ht="39">
      <c r="A606" s="312" t="s">
        <v>314</v>
      </c>
      <c r="B606" s="137" t="s">
        <v>315</v>
      </c>
      <c r="C606" s="136"/>
      <c r="D606" s="136"/>
      <c r="E606" s="136"/>
      <c r="F606" s="358" t="s">
        <v>136</v>
      </c>
      <c r="G606" s="357">
        <v>42095</v>
      </c>
      <c r="H606" s="357">
        <v>42339</v>
      </c>
      <c r="I606" s="346"/>
      <c r="J606" s="346"/>
    </row>
    <row r="607" spans="1:10" s="310" customFormat="1" ht="12.75">
      <c r="A607" s="349" t="s">
        <v>50</v>
      </c>
      <c r="B607" s="350"/>
      <c r="C607" s="136">
        <v>40</v>
      </c>
      <c r="D607" s="136">
        <v>40</v>
      </c>
      <c r="E607" s="136">
        <v>40</v>
      </c>
      <c r="F607" s="359"/>
      <c r="G607" s="347"/>
      <c r="H607" s="347"/>
      <c r="I607" s="347"/>
      <c r="J607" s="347"/>
    </row>
    <row r="608" spans="1:10" s="310" customFormat="1" ht="12.75" customHeight="1">
      <c r="A608" s="349" t="s">
        <v>7</v>
      </c>
      <c r="B608" s="350"/>
      <c r="C608" s="136"/>
      <c r="D608" s="136"/>
      <c r="E608" s="136"/>
      <c r="F608" s="359"/>
      <c r="G608" s="347"/>
      <c r="H608" s="347"/>
      <c r="I608" s="347"/>
      <c r="J608" s="347"/>
    </row>
    <row r="609" spans="1:10" s="310" customFormat="1" ht="12.75" customHeight="1">
      <c r="A609" s="349" t="s">
        <v>15</v>
      </c>
      <c r="B609" s="350"/>
      <c r="C609" s="136">
        <v>40</v>
      </c>
      <c r="D609" s="136">
        <v>40</v>
      </c>
      <c r="E609" s="136">
        <v>40</v>
      </c>
      <c r="F609" s="359"/>
      <c r="G609" s="347"/>
      <c r="H609" s="347"/>
      <c r="I609" s="347"/>
      <c r="J609" s="347"/>
    </row>
    <row r="610" spans="1:10" s="310" customFormat="1" ht="12.75" customHeight="1">
      <c r="A610" s="349" t="s">
        <v>16</v>
      </c>
      <c r="B610" s="350"/>
      <c r="C610" s="136"/>
      <c r="D610" s="136"/>
      <c r="E610" s="136"/>
      <c r="F610" s="359"/>
      <c r="G610" s="347"/>
      <c r="H610" s="347"/>
      <c r="I610" s="347"/>
      <c r="J610" s="347"/>
    </row>
    <row r="611" spans="1:10" s="310" customFormat="1" ht="12.75" customHeight="1">
      <c r="A611" s="349" t="s">
        <v>17</v>
      </c>
      <c r="B611" s="350"/>
      <c r="C611" s="136"/>
      <c r="D611" s="136"/>
      <c r="E611" s="136"/>
      <c r="F611" s="359"/>
      <c r="G611" s="347"/>
      <c r="H611" s="347"/>
      <c r="I611" s="347"/>
      <c r="J611" s="347"/>
    </row>
    <row r="612" spans="1:10" s="310" customFormat="1" ht="12.75" customHeight="1">
      <c r="A612" s="352" t="s">
        <v>848</v>
      </c>
      <c r="B612" s="353"/>
      <c r="C612" s="136"/>
      <c r="D612" s="136"/>
      <c r="E612" s="136"/>
      <c r="F612" s="359"/>
      <c r="G612" s="347"/>
      <c r="H612" s="347"/>
      <c r="I612" s="347"/>
      <c r="J612" s="347"/>
    </row>
    <row r="613" spans="1:10" s="310" customFormat="1" ht="12.75">
      <c r="A613" s="352" t="s">
        <v>849</v>
      </c>
      <c r="B613" s="353"/>
      <c r="C613" s="136"/>
      <c r="D613" s="136"/>
      <c r="E613" s="136"/>
      <c r="F613" s="360"/>
      <c r="G613" s="348"/>
      <c r="H613" s="348"/>
      <c r="I613" s="348"/>
      <c r="J613" s="348"/>
    </row>
    <row r="614" spans="1:10" s="310" customFormat="1" ht="19.5">
      <c r="A614" s="312" t="s">
        <v>316</v>
      </c>
      <c r="B614" s="137" t="s">
        <v>317</v>
      </c>
      <c r="C614" s="136"/>
      <c r="D614" s="136"/>
      <c r="E614" s="136"/>
      <c r="F614" s="358" t="s">
        <v>266</v>
      </c>
      <c r="G614" s="357">
        <v>42156</v>
      </c>
      <c r="H614" s="357">
        <v>42186</v>
      </c>
      <c r="I614" s="346"/>
      <c r="J614" s="346"/>
    </row>
    <row r="615" spans="1:10" s="310" customFormat="1" ht="12.75" customHeight="1">
      <c r="A615" s="349" t="s">
        <v>50</v>
      </c>
      <c r="B615" s="350"/>
      <c r="C615" s="136">
        <v>30</v>
      </c>
      <c r="D615" s="136">
        <v>30</v>
      </c>
      <c r="E615" s="136">
        <v>30</v>
      </c>
      <c r="F615" s="359"/>
      <c r="G615" s="347"/>
      <c r="H615" s="347"/>
      <c r="I615" s="347"/>
      <c r="J615" s="347"/>
    </row>
    <row r="616" spans="1:10" s="310" customFormat="1" ht="12.75" customHeight="1">
      <c r="A616" s="349" t="s">
        <v>7</v>
      </c>
      <c r="B616" s="350"/>
      <c r="C616" s="136"/>
      <c r="D616" s="136"/>
      <c r="E616" s="136"/>
      <c r="F616" s="359"/>
      <c r="G616" s="347"/>
      <c r="H616" s="347"/>
      <c r="I616" s="347"/>
      <c r="J616" s="347"/>
    </row>
    <row r="617" spans="1:10" s="310" customFormat="1" ht="12.75" customHeight="1">
      <c r="A617" s="349" t="s">
        <v>15</v>
      </c>
      <c r="B617" s="350"/>
      <c r="C617" s="136">
        <v>30</v>
      </c>
      <c r="D617" s="136">
        <v>30</v>
      </c>
      <c r="E617" s="136">
        <v>30</v>
      </c>
      <c r="F617" s="359"/>
      <c r="G617" s="347"/>
      <c r="H617" s="347"/>
      <c r="I617" s="347"/>
      <c r="J617" s="347"/>
    </row>
    <row r="618" spans="1:10" s="310" customFormat="1" ht="12.75" customHeight="1">
      <c r="A618" s="349" t="s">
        <v>16</v>
      </c>
      <c r="B618" s="350"/>
      <c r="C618" s="136"/>
      <c r="D618" s="136"/>
      <c r="E618" s="136"/>
      <c r="F618" s="359"/>
      <c r="G618" s="347"/>
      <c r="H618" s="347"/>
      <c r="I618" s="347"/>
      <c r="J618" s="347"/>
    </row>
    <row r="619" spans="1:10" s="310" customFormat="1" ht="12.75" customHeight="1">
      <c r="A619" s="349" t="s">
        <v>17</v>
      </c>
      <c r="B619" s="350"/>
      <c r="C619" s="136"/>
      <c r="D619" s="136"/>
      <c r="E619" s="136"/>
      <c r="F619" s="359"/>
      <c r="G619" s="347"/>
      <c r="H619" s="347"/>
      <c r="I619" s="347"/>
      <c r="J619" s="347"/>
    </row>
    <row r="620" spans="1:10" s="310" customFormat="1" ht="12.75" customHeight="1">
      <c r="A620" s="349" t="s">
        <v>848</v>
      </c>
      <c r="B620" s="351"/>
      <c r="C620" s="136"/>
      <c r="D620" s="136"/>
      <c r="E620" s="136"/>
      <c r="F620" s="359"/>
      <c r="G620" s="347"/>
      <c r="H620" s="347"/>
      <c r="I620" s="347"/>
      <c r="J620" s="347"/>
    </row>
    <row r="621" spans="1:10" s="310" customFormat="1" ht="12.75" customHeight="1">
      <c r="A621" s="349" t="s">
        <v>849</v>
      </c>
      <c r="B621" s="351"/>
      <c r="C621" s="136"/>
      <c r="D621" s="136"/>
      <c r="E621" s="136"/>
      <c r="F621" s="359"/>
      <c r="G621" s="347"/>
      <c r="H621" s="347"/>
      <c r="I621" s="347"/>
      <c r="J621" s="347"/>
    </row>
    <row r="622" spans="1:10" s="310" customFormat="1" ht="12.75">
      <c r="A622" s="352" t="s">
        <v>868</v>
      </c>
      <c r="B622" s="353"/>
      <c r="C622" s="136">
        <v>30</v>
      </c>
      <c r="D622" s="136">
        <v>30</v>
      </c>
      <c r="E622" s="136">
        <v>30</v>
      </c>
      <c r="F622" s="360"/>
      <c r="G622" s="348"/>
      <c r="H622" s="348"/>
      <c r="I622" s="348"/>
      <c r="J622" s="348"/>
    </row>
    <row r="623" spans="1:10" s="310" customFormat="1" ht="42" customHeight="1">
      <c r="A623" s="312" t="s">
        <v>318</v>
      </c>
      <c r="B623" s="137" t="s">
        <v>319</v>
      </c>
      <c r="C623" s="136"/>
      <c r="D623" s="136"/>
      <c r="E623" s="136"/>
      <c r="F623" s="358" t="s">
        <v>142</v>
      </c>
      <c r="G623" s="357">
        <v>42278</v>
      </c>
      <c r="H623" s="357">
        <v>42309</v>
      </c>
      <c r="I623" s="346"/>
      <c r="J623" s="364" t="s">
        <v>320</v>
      </c>
    </row>
    <row r="624" spans="1:10" s="310" customFormat="1" ht="12.75" customHeight="1">
      <c r="A624" s="349" t="s">
        <v>50</v>
      </c>
      <c r="B624" s="350"/>
      <c r="C624" s="136">
        <v>140</v>
      </c>
      <c r="D624" s="136">
        <v>140</v>
      </c>
      <c r="E624" s="136">
        <v>140</v>
      </c>
      <c r="F624" s="359"/>
      <c r="G624" s="347"/>
      <c r="H624" s="347"/>
      <c r="I624" s="347"/>
      <c r="J624" s="367"/>
    </row>
    <row r="625" spans="1:10" s="310" customFormat="1" ht="12.75" customHeight="1">
      <c r="A625" s="349" t="s">
        <v>7</v>
      </c>
      <c r="B625" s="350"/>
      <c r="C625" s="136">
        <v>80</v>
      </c>
      <c r="D625" s="136">
        <v>80</v>
      </c>
      <c r="E625" s="136">
        <v>80</v>
      </c>
      <c r="F625" s="359"/>
      <c r="G625" s="347"/>
      <c r="H625" s="347"/>
      <c r="I625" s="347"/>
      <c r="J625" s="367"/>
    </row>
    <row r="626" spans="1:10" s="310" customFormat="1" ht="12.75" customHeight="1">
      <c r="A626" s="349" t="s">
        <v>15</v>
      </c>
      <c r="B626" s="350"/>
      <c r="C626" s="136">
        <v>60</v>
      </c>
      <c r="D626" s="136">
        <v>60</v>
      </c>
      <c r="E626" s="136">
        <v>60</v>
      </c>
      <c r="F626" s="359"/>
      <c r="G626" s="347"/>
      <c r="H626" s="347"/>
      <c r="I626" s="347"/>
      <c r="J626" s="367"/>
    </row>
    <row r="627" spans="1:10" s="310" customFormat="1" ht="19.5" customHeight="1">
      <c r="A627" s="349" t="s">
        <v>16</v>
      </c>
      <c r="B627" s="350"/>
      <c r="C627" s="136"/>
      <c r="D627" s="136"/>
      <c r="E627" s="136"/>
      <c r="F627" s="359"/>
      <c r="G627" s="347"/>
      <c r="H627" s="347"/>
      <c r="I627" s="347"/>
      <c r="J627" s="367"/>
    </row>
    <row r="628" spans="1:10" s="310" customFormat="1" ht="23.25" customHeight="1">
      <c r="A628" s="349" t="s">
        <v>17</v>
      </c>
      <c r="B628" s="351"/>
      <c r="C628" s="136"/>
      <c r="D628" s="136"/>
      <c r="E628" s="136"/>
      <c r="F628" s="359"/>
      <c r="G628" s="347"/>
      <c r="H628" s="347"/>
      <c r="I628" s="347"/>
      <c r="J628" s="367"/>
    </row>
    <row r="629" spans="1:10" s="310" customFormat="1" ht="23.25" customHeight="1">
      <c r="A629" s="349" t="s">
        <v>848</v>
      </c>
      <c r="B629" s="351"/>
      <c r="C629" s="136"/>
      <c r="D629" s="136"/>
      <c r="E629" s="136"/>
      <c r="F629" s="359"/>
      <c r="G629" s="347"/>
      <c r="H629" s="347"/>
      <c r="I629" s="347"/>
      <c r="J629" s="367"/>
    </row>
    <row r="630" spans="1:10" s="310" customFormat="1" ht="23.25" customHeight="1">
      <c r="A630" s="349" t="s">
        <v>849</v>
      </c>
      <c r="B630" s="351"/>
      <c r="C630" s="136"/>
      <c r="D630" s="136"/>
      <c r="E630" s="136"/>
      <c r="F630" s="359"/>
      <c r="G630" s="347"/>
      <c r="H630" s="347"/>
      <c r="I630" s="347"/>
      <c r="J630" s="367"/>
    </row>
    <row r="631" spans="1:10" s="310" customFormat="1" ht="23.25" customHeight="1">
      <c r="A631" s="349" t="s">
        <v>869</v>
      </c>
      <c r="B631" s="351"/>
      <c r="C631" s="136">
        <v>80</v>
      </c>
      <c r="D631" s="136">
        <v>80</v>
      </c>
      <c r="E631" s="136">
        <v>80</v>
      </c>
      <c r="F631" s="359"/>
      <c r="G631" s="347"/>
      <c r="H631" s="347"/>
      <c r="I631" s="347"/>
      <c r="J631" s="367"/>
    </row>
    <row r="632" spans="1:10" s="310" customFormat="1" ht="18.75" customHeight="1">
      <c r="A632" s="365" t="s">
        <v>870</v>
      </c>
      <c r="B632" s="366"/>
      <c r="C632" s="317">
        <v>60</v>
      </c>
      <c r="D632" s="317">
        <v>60</v>
      </c>
      <c r="E632" s="317">
        <v>60</v>
      </c>
      <c r="F632" s="360"/>
      <c r="G632" s="348"/>
      <c r="H632" s="348"/>
      <c r="I632" s="348"/>
      <c r="J632" s="368"/>
    </row>
    <row r="633" spans="1:10" s="310" customFormat="1" ht="74.25" customHeight="1">
      <c r="A633" s="318"/>
      <c r="B633" s="319" t="s">
        <v>321</v>
      </c>
      <c r="C633" s="317"/>
      <c r="D633" s="317"/>
      <c r="E633" s="317"/>
      <c r="F633" s="161" t="s">
        <v>136</v>
      </c>
      <c r="G633" s="320" t="s">
        <v>4</v>
      </c>
      <c r="H633" s="321">
        <v>41760</v>
      </c>
      <c r="I633" s="320" t="s">
        <v>4</v>
      </c>
      <c r="J633" s="320"/>
    </row>
    <row r="634" spans="1:10" s="310" customFormat="1" ht="30.75" customHeight="1">
      <c r="A634" s="312" t="s">
        <v>322</v>
      </c>
      <c r="B634" s="137" t="s">
        <v>133</v>
      </c>
      <c r="C634" s="136"/>
      <c r="D634" s="136"/>
      <c r="E634" s="136"/>
      <c r="F634" s="358" t="s">
        <v>4</v>
      </c>
      <c r="G634" s="357">
        <v>42036</v>
      </c>
      <c r="H634" s="357">
        <v>42309</v>
      </c>
      <c r="I634" s="361">
        <f>SUM(I659,I668,I677,I686,I694,I711,I719)</f>
        <v>0</v>
      </c>
      <c r="J634" s="346"/>
    </row>
    <row r="635" spans="1:10" s="310" customFormat="1" ht="12.75" customHeight="1">
      <c r="A635" s="349" t="s">
        <v>50</v>
      </c>
      <c r="B635" s="350"/>
      <c r="C635" s="136">
        <f>SUM(C651,C660,C669,C678,C687,C695,C703,C712,C720)</f>
        <v>255</v>
      </c>
      <c r="D635" s="136">
        <f>SUM(D660,D669,D678,D687,D695,D712,D720,D703,D651)</f>
        <v>255</v>
      </c>
      <c r="E635" s="136">
        <f>SUM(E660,E669,E678,E687,E695,E712,E720,E651,E703)</f>
        <v>255</v>
      </c>
      <c r="F635" s="359"/>
      <c r="G635" s="347"/>
      <c r="H635" s="347"/>
      <c r="I635" s="362"/>
      <c r="J635" s="347"/>
    </row>
    <row r="636" spans="1:10" s="310" customFormat="1" ht="12.75" customHeight="1">
      <c r="A636" s="349" t="s">
        <v>7</v>
      </c>
      <c r="B636" s="350"/>
      <c r="C636" s="136">
        <f>SUM(C652,C661,C670,C679,C688,C696,C704,C713,C721)</f>
        <v>0</v>
      </c>
      <c r="D636" s="136">
        <f>SUM(D661,D670,D679,D688,D696,D713,D721,D704,D652)</f>
        <v>0</v>
      </c>
      <c r="E636" s="136">
        <f>SUM(E661,E670,E679,E688,E696,E713,E721,E652,E704)</f>
        <v>0</v>
      </c>
      <c r="F636" s="359"/>
      <c r="G636" s="347"/>
      <c r="H636" s="347"/>
      <c r="I636" s="362"/>
      <c r="J636" s="347"/>
    </row>
    <row r="637" spans="1:10" s="310" customFormat="1" ht="12.75" customHeight="1">
      <c r="A637" s="349" t="s">
        <v>15</v>
      </c>
      <c r="B637" s="350"/>
      <c r="C637" s="136">
        <f>SUM(C653,C662,C671,C680,C689,C697,C705,C714,C722)</f>
        <v>255</v>
      </c>
      <c r="D637" s="136">
        <f>SUM(D662,D671,D680,D689,D697,D714,D722,D705,D653)</f>
        <v>255</v>
      </c>
      <c r="E637" s="136">
        <f>SUM(E662,E671,E680,E689,E697,E714,E722,E653,E705)</f>
        <v>255</v>
      </c>
      <c r="F637" s="359"/>
      <c r="G637" s="347"/>
      <c r="H637" s="347"/>
      <c r="I637" s="362"/>
      <c r="J637" s="347"/>
    </row>
    <row r="638" spans="1:10" s="310" customFormat="1" ht="12.75" customHeight="1">
      <c r="A638" s="349" t="s">
        <v>16</v>
      </c>
      <c r="B638" s="350"/>
      <c r="C638" s="136"/>
      <c r="D638" s="136"/>
      <c r="E638" s="136"/>
      <c r="F638" s="359"/>
      <c r="G638" s="347"/>
      <c r="H638" s="347"/>
      <c r="I638" s="362"/>
      <c r="J638" s="347"/>
    </row>
    <row r="639" spans="1:10" s="310" customFormat="1" ht="13.5" customHeight="1">
      <c r="A639" s="349" t="s">
        <v>17</v>
      </c>
      <c r="B639" s="350"/>
      <c r="C639" s="136"/>
      <c r="D639" s="136"/>
      <c r="E639" s="136"/>
      <c r="F639" s="359"/>
      <c r="G639" s="347"/>
      <c r="H639" s="347"/>
      <c r="I639" s="362"/>
      <c r="J639" s="347"/>
    </row>
    <row r="640" spans="1:10" s="310" customFormat="1" ht="13.5" customHeight="1">
      <c r="A640" s="349" t="s">
        <v>848</v>
      </c>
      <c r="B640" s="351"/>
      <c r="C640" s="136"/>
      <c r="D640" s="136"/>
      <c r="E640" s="136"/>
      <c r="F640" s="359"/>
      <c r="G640" s="347"/>
      <c r="H640" s="347"/>
      <c r="I640" s="362"/>
      <c r="J640" s="347"/>
    </row>
    <row r="641" spans="1:10" s="310" customFormat="1" ht="12.75">
      <c r="A641" s="352" t="s">
        <v>849</v>
      </c>
      <c r="B641" s="353"/>
      <c r="C641" s="136"/>
      <c r="D641" s="136"/>
      <c r="E641" s="136"/>
      <c r="F641" s="360"/>
      <c r="G641" s="348"/>
      <c r="H641" s="348"/>
      <c r="I641" s="363"/>
      <c r="J641" s="348"/>
    </row>
    <row r="642" spans="1:10" s="310" customFormat="1" ht="29.25">
      <c r="A642" s="312" t="s">
        <v>323</v>
      </c>
      <c r="B642" s="137" t="s">
        <v>324</v>
      </c>
      <c r="C642" s="136"/>
      <c r="D642" s="136"/>
      <c r="E642" s="136"/>
      <c r="F642" s="358" t="s">
        <v>266</v>
      </c>
      <c r="G642" s="357">
        <v>42036</v>
      </c>
      <c r="H642" s="357">
        <v>42064</v>
      </c>
      <c r="I642" s="346"/>
      <c r="J642" s="346"/>
    </row>
    <row r="643" spans="1:10" s="310" customFormat="1" ht="12.75" customHeight="1">
      <c r="A643" s="349" t="s">
        <v>50</v>
      </c>
      <c r="B643" s="350"/>
      <c r="C643" s="136">
        <v>0</v>
      </c>
      <c r="D643" s="136">
        <v>0</v>
      </c>
      <c r="E643" s="136">
        <v>0</v>
      </c>
      <c r="F643" s="359"/>
      <c r="G643" s="347"/>
      <c r="H643" s="347"/>
      <c r="I643" s="347"/>
      <c r="J643" s="347"/>
    </row>
    <row r="644" spans="1:10" s="310" customFormat="1" ht="12.75" customHeight="1">
      <c r="A644" s="349" t="s">
        <v>7</v>
      </c>
      <c r="B644" s="350"/>
      <c r="C644" s="136"/>
      <c r="D644" s="136"/>
      <c r="E644" s="136"/>
      <c r="F644" s="359"/>
      <c r="G644" s="347"/>
      <c r="H644" s="347"/>
      <c r="I644" s="347"/>
      <c r="J644" s="347"/>
    </row>
    <row r="645" spans="1:10" s="310" customFormat="1" ht="12.75" customHeight="1">
      <c r="A645" s="349" t="s">
        <v>15</v>
      </c>
      <c r="B645" s="350"/>
      <c r="C645" s="136">
        <v>0</v>
      </c>
      <c r="D645" s="136">
        <v>0</v>
      </c>
      <c r="E645" s="136">
        <v>0</v>
      </c>
      <c r="F645" s="359"/>
      <c r="G645" s="347"/>
      <c r="H645" s="347"/>
      <c r="I645" s="347"/>
      <c r="J645" s="347"/>
    </row>
    <row r="646" spans="1:10" s="310" customFormat="1" ht="12.75" customHeight="1">
      <c r="A646" s="349" t="s">
        <v>16</v>
      </c>
      <c r="B646" s="350"/>
      <c r="C646" s="136"/>
      <c r="D646" s="136"/>
      <c r="E646" s="136"/>
      <c r="F646" s="359"/>
      <c r="G646" s="347"/>
      <c r="H646" s="347"/>
      <c r="I646" s="347"/>
      <c r="J646" s="347"/>
    </row>
    <row r="647" spans="1:10" s="310" customFormat="1" ht="9.75" customHeight="1">
      <c r="A647" s="349" t="s">
        <v>17</v>
      </c>
      <c r="B647" s="350"/>
      <c r="C647" s="136"/>
      <c r="D647" s="136"/>
      <c r="E647" s="136"/>
      <c r="F647" s="359"/>
      <c r="G647" s="347"/>
      <c r="H647" s="347"/>
      <c r="I647" s="347"/>
      <c r="J647" s="347"/>
    </row>
    <row r="648" spans="1:10" s="310" customFormat="1" ht="9.75" customHeight="1">
      <c r="A648" s="349" t="s">
        <v>848</v>
      </c>
      <c r="B648" s="351"/>
      <c r="C648" s="136"/>
      <c r="D648" s="136"/>
      <c r="E648" s="136"/>
      <c r="F648" s="359"/>
      <c r="G648" s="347"/>
      <c r="H648" s="347"/>
      <c r="I648" s="347"/>
      <c r="J648" s="347"/>
    </row>
    <row r="649" spans="1:10" s="310" customFormat="1" ht="12.75">
      <c r="A649" s="352" t="s">
        <v>849</v>
      </c>
      <c r="B649" s="353"/>
      <c r="C649" s="136"/>
      <c r="D649" s="136"/>
      <c r="E649" s="136"/>
      <c r="F649" s="360"/>
      <c r="G649" s="348"/>
      <c r="H649" s="348"/>
      <c r="I649" s="348"/>
      <c r="J649" s="348"/>
    </row>
    <row r="650" spans="1:10" s="310" customFormat="1" ht="58.5">
      <c r="A650" s="312" t="s">
        <v>325</v>
      </c>
      <c r="B650" s="137" t="s">
        <v>326</v>
      </c>
      <c r="C650" s="136"/>
      <c r="D650" s="136"/>
      <c r="E650" s="136"/>
      <c r="F650" s="358" t="s">
        <v>266</v>
      </c>
      <c r="G650" s="357">
        <v>42036</v>
      </c>
      <c r="H650" s="357">
        <v>42064</v>
      </c>
      <c r="I650" s="346"/>
      <c r="J650" s="346"/>
    </row>
    <row r="651" spans="1:10" s="310" customFormat="1" ht="12.75" customHeight="1">
      <c r="A651" s="349" t="s">
        <v>50</v>
      </c>
      <c r="B651" s="350"/>
      <c r="C651" s="136">
        <v>40</v>
      </c>
      <c r="D651" s="136">
        <v>40</v>
      </c>
      <c r="E651" s="136">
        <v>40</v>
      </c>
      <c r="F651" s="359"/>
      <c r="G651" s="347"/>
      <c r="H651" s="347"/>
      <c r="I651" s="347"/>
      <c r="J651" s="347"/>
    </row>
    <row r="652" spans="1:10" s="310" customFormat="1" ht="12.75" customHeight="1">
      <c r="A652" s="349" t="s">
        <v>7</v>
      </c>
      <c r="B652" s="350"/>
      <c r="C652" s="136"/>
      <c r="D652" s="136"/>
      <c r="E652" s="136"/>
      <c r="F652" s="359"/>
      <c r="G652" s="347"/>
      <c r="H652" s="347"/>
      <c r="I652" s="347"/>
      <c r="J652" s="347"/>
    </row>
    <row r="653" spans="1:10" s="310" customFormat="1" ht="12.75" customHeight="1">
      <c r="A653" s="349" t="s">
        <v>15</v>
      </c>
      <c r="B653" s="350"/>
      <c r="C653" s="136">
        <v>40</v>
      </c>
      <c r="D653" s="136">
        <v>40</v>
      </c>
      <c r="E653" s="136">
        <v>40</v>
      </c>
      <c r="F653" s="359"/>
      <c r="G653" s="347"/>
      <c r="H653" s="347"/>
      <c r="I653" s="347"/>
      <c r="J653" s="347"/>
    </row>
    <row r="654" spans="1:10" s="310" customFormat="1" ht="12.75" customHeight="1">
      <c r="A654" s="349" t="s">
        <v>16</v>
      </c>
      <c r="B654" s="350"/>
      <c r="C654" s="136"/>
      <c r="D654" s="136"/>
      <c r="E654" s="136"/>
      <c r="F654" s="359"/>
      <c r="G654" s="347"/>
      <c r="H654" s="347"/>
      <c r="I654" s="347"/>
      <c r="J654" s="347"/>
    </row>
    <row r="655" spans="1:10" s="310" customFormat="1" ht="12.75" customHeight="1">
      <c r="A655" s="349" t="s">
        <v>17</v>
      </c>
      <c r="B655" s="350"/>
      <c r="C655" s="136"/>
      <c r="D655" s="136"/>
      <c r="E655" s="136"/>
      <c r="F655" s="359"/>
      <c r="G655" s="347"/>
      <c r="H655" s="347"/>
      <c r="I655" s="347"/>
      <c r="J655" s="347"/>
    </row>
    <row r="656" spans="1:10" s="310" customFormat="1" ht="12.75" customHeight="1">
      <c r="A656" s="349" t="s">
        <v>848</v>
      </c>
      <c r="B656" s="351"/>
      <c r="C656" s="136"/>
      <c r="D656" s="136"/>
      <c r="E656" s="136"/>
      <c r="F656" s="359"/>
      <c r="G656" s="347"/>
      <c r="H656" s="347"/>
      <c r="I656" s="347"/>
      <c r="J656" s="347"/>
    </row>
    <row r="657" spans="1:10" s="310" customFormat="1" ht="12.75" customHeight="1">
      <c r="A657" s="349" t="s">
        <v>849</v>
      </c>
      <c r="B657" s="351"/>
      <c r="C657" s="136"/>
      <c r="D657" s="136"/>
      <c r="E657" s="136"/>
      <c r="F657" s="359"/>
      <c r="G657" s="347"/>
      <c r="H657" s="347"/>
      <c r="I657" s="347"/>
      <c r="J657" s="347"/>
    </row>
    <row r="658" spans="1:10" s="310" customFormat="1" ht="12.75">
      <c r="A658" s="352" t="s">
        <v>868</v>
      </c>
      <c r="B658" s="353"/>
      <c r="C658" s="136">
        <v>40</v>
      </c>
      <c r="D658" s="136">
        <v>40</v>
      </c>
      <c r="E658" s="136">
        <v>40</v>
      </c>
      <c r="F658" s="360"/>
      <c r="G658" s="348"/>
      <c r="H658" s="348"/>
      <c r="I658" s="348"/>
      <c r="J658" s="348"/>
    </row>
    <row r="659" spans="1:10" s="310" customFormat="1" ht="39">
      <c r="A659" s="312" t="s">
        <v>327</v>
      </c>
      <c r="B659" s="137" t="s">
        <v>328</v>
      </c>
      <c r="C659" s="136"/>
      <c r="D659" s="136"/>
      <c r="E659" s="136"/>
      <c r="F659" s="358" t="s">
        <v>266</v>
      </c>
      <c r="G659" s="357">
        <v>42036</v>
      </c>
      <c r="H659" s="357">
        <v>42064</v>
      </c>
      <c r="I659" s="346"/>
      <c r="J659" s="346"/>
    </row>
    <row r="660" spans="1:10" s="310" customFormat="1" ht="12.75" customHeight="1">
      <c r="A660" s="349" t="s">
        <v>50</v>
      </c>
      <c r="B660" s="350"/>
      <c r="C660" s="136">
        <v>10</v>
      </c>
      <c r="D660" s="136">
        <v>10</v>
      </c>
      <c r="E660" s="136">
        <v>10</v>
      </c>
      <c r="F660" s="359"/>
      <c r="G660" s="347"/>
      <c r="H660" s="347"/>
      <c r="I660" s="347"/>
      <c r="J660" s="347"/>
    </row>
    <row r="661" spans="1:10" s="310" customFormat="1" ht="12.75" customHeight="1">
      <c r="A661" s="349" t="s">
        <v>7</v>
      </c>
      <c r="B661" s="350"/>
      <c r="C661" s="136"/>
      <c r="D661" s="136"/>
      <c r="E661" s="136"/>
      <c r="F661" s="359"/>
      <c r="G661" s="347"/>
      <c r="H661" s="347"/>
      <c r="I661" s="347"/>
      <c r="J661" s="347"/>
    </row>
    <row r="662" spans="1:10" s="310" customFormat="1" ht="12.75" customHeight="1">
      <c r="A662" s="349" t="s">
        <v>15</v>
      </c>
      <c r="B662" s="350"/>
      <c r="C662" s="136">
        <v>10</v>
      </c>
      <c r="D662" s="136">
        <v>10</v>
      </c>
      <c r="E662" s="136">
        <v>10</v>
      </c>
      <c r="F662" s="359"/>
      <c r="G662" s="347"/>
      <c r="H662" s="347"/>
      <c r="I662" s="347"/>
      <c r="J662" s="347"/>
    </row>
    <row r="663" spans="1:10" s="310" customFormat="1" ht="12.75" customHeight="1">
      <c r="A663" s="349" t="s">
        <v>16</v>
      </c>
      <c r="B663" s="350"/>
      <c r="C663" s="136"/>
      <c r="D663" s="136"/>
      <c r="E663" s="136"/>
      <c r="F663" s="359"/>
      <c r="G663" s="347"/>
      <c r="H663" s="347"/>
      <c r="I663" s="347"/>
      <c r="J663" s="347"/>
    </row>
    <row r="664" spans="1:10" s="310" customFormat="1" ht="12.75" customHeight="1">
      <c r="A664" s="349" t="s">
        <v>17</v>
      </c>
      <c r="B664" s="350"/>
      <c r="C664" s="136"/>
      <c r="D664" s="136"/>
      <c r="E664" s="136"/>
      <c r="F664" s="359"/>
      <c r="G664" s="347"/>
      <c r="H664" s="347"/>
      <c r="I664" s="347"/>
      <c r="J664" s="347"/>
    </row>
    <row r="665" spans="1:10" s="310" customFormat="1" ht="12.75" customHeight="1">
      <c r="A665" s="349" t="s">
        <v>848</v>
      </c>
      <c r="B665" s="351"/>
      <c r="C665" s="136"/>
      <c r="D665" s="136"/>
      <c r="E665" s="136"/>
      <c r="F665" s="359"/>
      <c r="G665" s="347"/>
      <c r="H665" s="347"/>
      <c r="I665" s="347"/>
      <c r="J665" s="347"/>
    </row>
    <row r="666" spans="1:10" s="310" customFormat="1" ht="12.75" customHeight="1">
      <c r="A666" s="349" t="s">
        <v>849</v>
      </c>
      <c r="B666" s="351"/>
      <c r="C666" s="136"/>
      <c r="D666" s="136"/>
      <c r="E666" s="136"/>
      <c r="F666" s="359"/>
      <c r="G666" s="347"/>
      <c r="H666" s="347"/>
      <c r="I666" s="347"/>
      <c r="J666" s="347"/>
    </row>
    <row r="667" spans="1:10" s="310" customFormat="1" ht="12.75">
      <c r="A667" s="352" t="s">
        <v>870</v>
      </c>
      <c r="B667" s="353"/>
      <c r="C667" s="136">
        <v>10</v>
      </c>
      <c r="D667" s="136">
        <v>10</v>
      </c>
      <c r="E667" s="136">
        <v>10</v>
      </c>
      <c r="F667" s="360"/>
      <c r="G667" s="348"/>
      <c r="H667" s="348"/>
      <c r="I667" s="348"/>
      <c r="J667" s="348"/>
    </row>
    <row r="668" spans="1:10" s="310" customFormat="1" ht="48.75">
      <c r="A668" s="312" t="s">
        <v>329</v>
      </c>
      <c r="B668" s="137" t="s">
        <v>330</v>
      </c>
      <c r="C668" s="136"/>
      <c r="D668" s="136"/>
      <c r="E668" s="136"/>
      <c r="F668" s="358" t="s">
        <v>142</v>
      </c>
      <c r="G668" s="357">
        <v>42186</v>
      </c>
      <c r="H668" s="357">
        <v>42217</v>
      </c>
      <c r="I668" s="346"/>
      <c r="J668" s="346"/>
    </row>
    <row r="669" spans="1:10" s="310" customFormat="1" ht="12.75" customHeight="1">
      <c r="A669" s="349" t="s">
        <v>50</v>
      </c>
      <c r="B669" s="350"/>
      <c r="C669" s="136">
        <v>50</v>
      </c>
      <c r="D669" s="136">
        <v>50</v>
      </c>
      <c r="E669" s="136">
        <v>50</v>
      </c>
      <c r="F669" s="359"/>
      <c r="G669" s="347"/>
      <c r="H669" s="347"/>
      <c r="I669" s="347"/>
      <c r="J669" s="347"/>
    </row>
    <row r="670" spans="1:10" s="310" customFormat="1" ht="12.75" customHeight="1">
      <c r="A670" s="349" t="s">
        <v>7</v>
      </c>
      <c r="B670" s="350"/>
      <c r="C670" s="136"/>
      <c r="D670" s="136"/>
      <c r="E670" s="136"/>
      <c r="F670" s="359"/>
      <c r="G670" s="347"/>
      <c r="H670" s="347"/>
      <c r="I670" s="347"/>
      <c r="J670" s="347"/>
    </row>
    <row r="671" spans="1:10" s="310" customFormat="1" ht="18.75" customHeight="1">
      <c r="A671" s="349" t="s">
        <v>15</v>
      </c>
      <c r="B671" s="350"/>
      <c r="C671" s="136">
        <v>50</v>
      </c>
      <c r="D671" s="136">
        <v>50</v>
      </c>
      <c r="E671" s="136">
        <v>50</v>
      </c>
      <c r="F671" s="359"/>
      <c r="G671" s="347"/>
      <c r="H671" s="347"/>
      <c r="I671" s="347"/>
      <c r="J671" s="347"/>
    </row>
    <row r="672" spans="1:10" s="310" customFormat="1" ht="18" customHeight="1">
      <c r="A672" s="349" t="s">
        <v>16</v>
      </c>
      <c r="B672" s="350"/>
      <c r="C672" s="136"/>
      <c r="D672" s="136"/>
      <c r="E672" s="136"/>
      <c r="F672" s="359"/>
      <c r="G672" s="347"/>
      <c r="H672" s="347"/>
      <c r="I672" s="347"/>
      <c r="J672" s="347"/>
    </row>
    <row r="673" spans="1:10" s="310" customFormat="1" ht="14.25" customHeight="1">
      <c r="A673" s="349" t="s">
        <v>17</v>
      </c>
      <c r="B673" s="350"/>
      <c r="C673" s="136"/>
      <c r="D673" s="136"/>
      <c r="E673" s="136"/>
      <c r="F673" s="359"/>
      <c r="G673" s="347"/>
      <c r="H673" s="347"/>
      <c r="I673" s="347"/>
      <c r="J673" s="347"/>
    </row>
    <row r="674" spans="1:10" s="310" customFormat="1" ht="14.25" customHeight="1">
      <c r="A674" s="349" t="s">
        <v>848</v>
      </c>
      <c r="B674" s="351"/>
      <c r="C674" s="136"/>
      <c r="D674" s="136"/>
      <c r="E674" s="136"/>
      <c r="F674" s="359"/>
      <c r="G674" s="347"/>
      <c r="H674" s="347"/>
      <c r="I674" s="347"/>
      <c r="J674" s="347"/>
    </row>
    <row r="675" spans="1:10" s="310" customFormat="1" ht="14.25" customHeight="1">
      <c r="A675" s="349" t="s">
        <v>849</v>
      </c>
      <c r="B675" s="351"/>
      <c r="C675" s="136"/>
      <c r="D675" s="136"/>
      <c r="E675" s="136"/>
      <c r="F675" s="359"/>
      <c r="G675" s="347"/>
      <c r="H675" s="347"/>
      <c r="I675" s="347"/>
      <c r="J675" s="347"/>
    </row>
    <row r="676" spans="1:10" s="310" customFormat="1" ht="12.75">
      <c r="A676" s="352" t="s">
        <v>871</v>
      </c>
      <c r="B676" s="353"/>
      <c r="C676" s="136">
        <v>50</v>
      </c>
      <c r="D676" s="136">
        <v>50</v>
      </c>
      <c r="E676" s="136">
        <v>50</v>
      </c>
      <c r="F676" s="360"/>
      <c r="G676" s="348"/>
      <c r="H676" s="348"/>
      <c r="I676" s="348"/>
      <c r="J676" s="348"/>
    </row>
    <row r="677" spans="1:10" s="310" customFormat="1" ht="39">
      <c r="A677" s="312" t="s">
        <v>331</v>
      </c>
      <c r="B677" s="137" t="s">
        <v>332</v>
      </c>
      <c r="C677" s="136"/>
      <c r="D677" s="136"/>
      <c r="E677" s="136"/>
      <c r="F677" s="358" t="s">
        <v>142</v>
      </c>
      <c r="G677" s="357">
        <v>42278</v>
      </c>
      <c r="H677" s="357">
        <v>42309</v>
      </c>
      <c r="I677" s="346"/>
      <c r="J677" s="346"/>
    </row>
    <row r="678" spans="1:10" s="310" customFormat="1" ht="12.75" customHeight="1">
      <c r="A678" s="349" t="s">
        <v>50</v>
      </c>
      <c r="B678" s="350"/>
      <c r="C678" s="136">
        <v>10</v>
      </c>
      <c r="D678" s="136">
        <v>10</v>
      </c>
      <c r="E678" s="136">
        <v>10</v>
      </c>
      <c r="F678" s="359"/>
      <c r="G678" s="347"/>
      <c r="H678" s="347"/>
      <c r="I678" s="347"/>
      <c r="J678" s="347"/>
    </row>
    <row r="679" spans="1:10" s="310" customFormat="1" ht="12.75" customHeight="1">
      <c r="A679" s="349" t="s">
        <v>7</v>
      </c>
      <c r="B679" s="350"/>
      <c r="C679" s="136"/>
      <c r="D679" s="136"/>
      <c r="E679" s="136"/>
      <c r="F679" s="359"/>
      <c r="G679" s="347"/>
      <c r="H679" s="347"/>
      <c r="I679" s="347"/>
      <c r="J679" s="347"/>
    </row>
    <row r="680" spans="1:10" s="310" customFormat="1" ht="12.75" customHeight="1">
      <c r="A680" s="349" t="s">
        <v>15</v>
      </c>
      <c r="B680" s="350"/>
      <c r="C680" s="136">
        <v>10</v>
      </c>
      <c r="D680" s="136">
        <v>10</v>
      </c>
      <c r="E680" s="136">
        <v>10</v>
      </c>
      <c r="F680" s="359"/>
      <c r="G680" s="347"/>
      <c r="H680" s="347"/>
      <c r="I680" s="347"/>
      <c r="J680" s="347"/>
    </row>
    <row r="681" spans="1:10" s="310" customFormat="1" ht="12.75" customHeight="1">
      <c r="A681" s="349" t="s">
        <v>16</v>
      </c>
      <c r="B681" s="350"/>
      <c r="C681" s="136"/>
      <c r="D681" s="136"/>
      <c r="E681" s="136"/>
      <c r="F681" s="359"/>
      <c r="G681" s="347"/>
      <c r="H681" s="347"/>
      <c r="I681" s="347"/>
      <c r="J681" s="347"/>
    </row>
    <row r="682" spans="1:10" s="310" customFormat="1" ht="12.75" customHeight="1">
      <c r="A682" s="349" t="s">
        <v>17</v>
      </c>
      <c r="B682" s="350"/>
      <c r="C682" s="136"/>
      <c r="D682" s="136"/>
      <c r="E682" s="136"/>
      <c r="F682" s="359"/>
      <c r="G682" s="347"/>
      <c r="H682" s="347"/>
      <c r="I682" s="347"/>
      <c r="J682" s="347"/>
    </row>
    <row r="683" spans="1:10" s="310" customFormat="1" ht="12.75" customHeight="1">
      <c r="A683" s="349" t="s">
        <v>848</v>
      </c>
      <c r="B683" s="351"/>
      <c r="C683" s="136"/>
      <c r="D683" s="136"/>
      <c r="E683" s="136"/>
      <c r="F683" s="359"/>
      <c r="G683" s="347"/>
      <c r="H683" s="347"/>
      <c r="I683" s="347"/>
      <c r="J683" s="347"/>
    </row>
    <row r="684" spans="1:10" s="310" customFormat="1" ht="12.75" customHeight="1">
      <c r="A684" s="349" t="s">
        <v>849</v>
      </c>
      <c r="B684" s="351"/>
      <c r="C684" s="136"/>
      <c r="D684" s="136"/>
      <c r="E684" s="136"/>
      <c r="F684" s="359"/>
      <c r="G684" s="347"/>
      <c r="H684" s="347"/>
      <c r="I684" s="347"/>
      <c r="J684" s="347"/>
    </row>
    <row r="685" spans="1:10" s="310" customFormat="1" ht="12.75">
      <c r="A685" s="352" t="s">
        <v>872</v>
      </c>
      <c r="B685" s="353"/>
      <c r="C685" s="136">
        <v>10</v>
      </c>
      <c r="D685" s="136">
        <v>10</v>
      </c>
      <c r="E685" s="136">
        <v>10</v>
      </c>
      <c r="F685" s="360"/>
      <c r="G685" s="348"/>
      <c r="H685" s="348"/>
      <c r="I685" s="348"/>
      <c r="J685" s="348"/>
    </row>
    <row r="686" spans="1:10" s="310" customFormat="1" ht="48.75">
      <c r="A686" s="312" t="s">
        <v>333</v>
      </c>
      <c r="B686" s="137" t="s">
        <v>334</v>
      </c>
      <c r="C686" s="136"/>
      <c r="D686" s="136"/>
      <c r="E686" s="136"/>
      <c r="F686" s="358" t="s">
        <v>136</v>
      </c>
      <c r="G686" s="357">
        <v>42095</v>
      </c>
      <c r="H686" s="357">
        <v>42339</v>
      </c>
      <c r="I686" s="346">
        <v>0</v>
      </c>
      <c r="J686" s="346"/>
    </row>
    <row r="687" spans="1:10" s="310" customFormat="1" ht="12.75" customHeight="1">
      <c r="A687" s="349" t="s">
        <v>50</v>
      </c>
      <c r="B687" s="350"/>
      <c r="C687" s="136">
        <v>0</v>
      </c>
      <c r="D687" s="136">
        <v>0</v>
      </c>
      <c r="E687" s="136">
        <v>0</v>
      </c>
      <c r="F687" s="359"/>
      <c r="G687" s="347"/>
      <c r="H687" s="347"/>
      <c r="I687" s="347"/>
      <c r="J687" s="347"/>
    </row>
    <row r="688" spans="1:10" s="310" customFormat="1" ht="12.75" customHeight="1">
      <c r="A688" s="349" t="s">
        <v>7</v>
      </c>
      <c r="B688" s="350"/>
      <c r="C688" s="136"/>
      <c r="D688" s="136"/>
      <c r="E688" s="136"/>
      <c r="F688" s="359"/>
      <c r="G688" s="347"/>
      <c r="H688" s="347"/>
      <c r="I688" s="347"/>
      <c r="J688" s="347"/>
    </row>
    <row r="689" spans="1:10" s="310" customFormat="1" ht="12.75" customHeight="1">
      <c r="A689" s="349" t="s">
        <v>15</v>
      </c>
      <c r="B689" s="350"/>
      <c r="C689" s="136">
        <v>0</v>
      </c>
      <c r="D689" s="136">
        <v>0</v>
      </c>
      <c r="E689" s="136">
        <v>0</v>
      </c>
      <c r="F689" s="359"/>
      <c r="G689" s="347"/>
      <c r="H689" s="347"/>
      <c r="I689" s="347"/>
      <c r="J689" s="347"/>
    </row>
    <row r="690" spans="1:10" s="310" customFormat="1" ht="12.75" customHeight="1">
      <c r="A690" s="349" t="s">
        <v>16</v>
      </c>
      <c r="B690" s="350"/>
      <c r="C690" s="136"/>
      <c r="D690" s="136"/>
      <c r="E690" s="136"/>
      <c r="F690" s="359"/>
      <c r="G690" s="347"/>
      <c r="H690" s="347"/>
      <c r="I690" s="347"/>
      <c r="J690" s="347"/>
    </row>
    <row r="691" spans="1:10" s="310" customFormat="1" ht="12.75" customHeight="1">
      <c r="A691" s="349" t="s">
        <v>17</v>
      </c>
      <c r="B691" s="350"/>
      <c r="C691" s="136"/>
      <c r="D691" s="136"/>
      <c r="E691" s="136"/>
      <c r="F691" s="359"/>
      <c r="G691" s="347"/>
      <c r="H691" s="347"/>
      <c r="I691" s="347"/>
      <c r="J691" s="347"/>
    </row>
    <row r="692" spans="1:10" s="310" customFormat="1" ht="12.75" customHeight="1">
      <c r="A692" s="349" t="s">
        <v>848</v>
      </c>
      <c r="B692" s="351"/>
      <c r="C692" s="136"/>
      <c r="D692" s="136"/>
      <c r="E692" s="136"/>
      <c r="F692" s="359"/>
      <c r="G692" s="347"/>
      <c r="H692" s="347"/>
      <c r="I692" s="347"/>
      <c r="J692" s="347"/>
    </row>
    <row r="693" spans="1:10" s="310" customFormat="1" ht="12.75" customHeight="1">
      <c r="A693" s="349" t="s">
        <v>849</v>
      </c>
      <c r="B693" s="351"/>
      <c r="C693" s="136"/>
      <c r="D693" s="136"/>
      <c r="E693" s="136"/>
      <c r="F693" s="359"/>
      <c r="G693" s="347"/>
      <c r="H693" s="347"/>
      <c r="I693" s="347"/>
      <c r="J693" s="347"/>
    </row>
    <row r="694" spans="1:10" s="310" customFormat="1" ht="39" customHeight="1">
      <c r="A694" s="312" t="s">
        <v>335</v>
      </c>
      <c r="B694" s="137" t="s">
        <v>336</v>
      </c>
      <c r="C694" s="136"/>
      <c r="D694" s="136"/>
      <c r="E694" s="136"/>
      <c r="F694" s="358" t="s">
        <v>142</v>
      </c>
      <c r="G694" s="357">
        <v>42036</v>
      </c>
      <c r="H694" s="357">
        <v>42064</v>
      </c>
      <c r="I694" s="346"/>
      <c r="J694" s="346"/>
    </row>
    <row r="695" spans="1:10" s="310" customFormat="1" ht="12.75" customHeight="1">
      <c r="A695" s="349" t="s">
        <v>50</v>
      </c>
      <c r="B695" s="350"/>
      <c r="C695" s="136">
        <v>0</v>
      </c>
      <c r="D695" s="136">
        <v>0</v>
      </c>
      <c r="E695" s="136">
        <v>0</v>
      </c>
      <c r="F695" s="359"/>
      <c r="G695" s="347"/>
      <c r="H695" s="347"/>
      <c r="I695" s="347"/>
      <c r="J695" s="347"/>
    </row>
    <row r="696" spans="1:10" s="310" customFormat="1" ht="12.75" customHeight="1">
      <c r="A696" s="349" t="s">
        <v>7</v>
      </c>
      <c r="B696" s="350"/>
      <c r="C696" s="136"/>
      <c r="D696" s="136"/>
      <c r="E696" s="136"/>
      <c r="F696" s="359"/>
      <c r="G696" s="347"/>
      <c r="H696" s="347"/>
      <c r="I696" s="347"/>
      <c r="J696" s="347"/>
    </row>
    <row r="697" spans="1:10" s="310" customFormat="1" ht="12.75" customHeight="1">
      <c r="A697" s="349" t="s">
        <v>15</v>
      </c>
      <c r="B697" s="350"/>
      <c r="C697" s="136">
        <v>0</v>
      </c>
      <c r="D697" s="136">
        <v>0</v>
      </c>
      <c r="E697" s="136">
        <v>0</v>
      </c>
      <c r="F697" s="359"/>
      <c r="G697" s="347"/>
      <c r="H697" s="347"/>
      <c r="I697" s="347"/>
      <c r="J697" s="347"/>
    </row>
    <row r="698" spans="1:10" s="310" customFormat="1" ht="12.75" customHeight="1">
      <c r="A698" s="349" t="s">
        <v>16</v>
      </c>
      <c r="B698" s="350"/>
      <c r="C698" s="136"/>
      <c r="D698" s="136"/>
      <c r="E698" s="136"/>
      <c r="F698" s="359"/>
      <c r="G698" s="347"/>
      <c r="H698" s="347"/>
      <c r="I698" s="347"/>
      <c r="J698" s="347"/>
    </row>
    <row r="699" spans="1:10" s="310" customFormat="1" ht="12.75" customHeight="1">
      <c r="A699" s="349" t="s">
        <v>17</v>
      </c>
      <c r="B699" s="350"/>
      <c r="C699" s="136"/>
      <c r="D699" s="136"/>
      <c r="E699" s="136"/>
      <c r="F699" s="359"/>
      <c r="G699" s="347"/>
      <c r="H699" s="347"/>
      <c r="I699" s="347"/>
      <c r="J699" s="347"/>
    </row>
    <row r="700" spans="1:10" s="310" customFormat="1" ht="12.75" customHeight="1">
      <c r="A700" s="349" t="s">
        <v>848</v>
      </c>
      <c r="B700" s="351"/>
      <c r="C700" s="136"/>
      <c r="D700" s="136"/>
      <c r="E700" s="136"/>
      <c r="F700" s="359"/>
      <c r="G700" s="347"/>
      <c r="H700" s="347"/>
      <c r="I700" s="347"/>
      <c r="J700" s="347"/>
    </row>
    <row r="701" spans="1:10" s="310" customFormat="1" ht="10.5" customHeight="1">
      <c r="A701" s="352" t="s">
        <v>849</v>
      </c>
      <c r="B701" s="353"/>
      <c r="C701" s="136"/>
      <c r="D701" s="136"/>
      <c r="E701" s="136"/>
      <c r="F701" s="360"/>
      <c r="G701" s="348"/>
      <c r="H701" s="348"/>
      <c r="I701" s="348"/>
      <c r="J701" s="348"/>
    </row>
    <row r="702" spans="1:10" s="310" customFormat="1" ht="68.25">
      <c r="A702" s="312" t="s">
        <v>337</v>
      </c>
      <c r="B702" s="137" t="s">
        <v>338</v>
      </c>
      <c r="C702" s="136"/>
      <c r="D702" s="136"/>
      <c r="E702" s="136"/>
      <c r="F702" s="358" t="s">
        <v>266</v>
      </c>
      <c r="G702" s="357">
        <v>42095</v>
      </c>
      <c r="H702" s="357">
        <v>42125</v>
      </c>
      <c r="I702" s="346"/>
      <c r="J702" s="346"/>
    </row>
    <row r="703" spans="1:10" s="310" customFormat="1" ht="20.25" customHeight="1">
      <c r="A703" s="349" t="s">
        <v>50</v>
      </c>
      <c r="B703" s="350"/>
      <c r="C703" s="136">
        <v>45</v>
      </c>
      <c r="D703" s="136">
        <v>45</v>
      </c>
      <c r="E703" s="136">
        <v>45</v>
      </c>
      <c r="F703" s="359"/>
      <c r="G703" s="347"/>
      <c r="H703" s="347"/>
      <c r="I703" s="347"/>
      <c r="J703" s="347"/>
    </row>
    <row r="704" spans="1:10" s="310" customFormat="1" ht="17.25" customHeight="1">
      <c r="A704" s="349" t="s">
        <v>7</v>
      </c>
      <c r="B704" s="350"/>
      <c r="C704" s="136"/>
      <c r="D704" s="136"/>
      <c r="E704" s="136"/>
      <c r="F704" s="359"/>
      <c r="G704" s="347"/>
      <c r="H704" s="347"/>
      <c r="I704" s="347"/>
      <c r="J704" s="347"/>
    </row>
    <row r="705" spans="1:10" s="310" customFormat="1" ht="12.75" customHeight="1">
      <c r="A705" s="349" t="s">
        <v>15</v>
      </c>
      <c r="B705" s="350"/>
      <c r="C705" s="136">
        <v>45</v>
      </c>
      <c r="D705" s="136">
        <v>45</v>
      </c>
      <c r="E705" s="136">
        <v>45</v>
      </c>
      <c r="F705" s="359"/>
      <c r="G705" s="347"/>
      <c r="H705" s="347"/>
      <c r="I705" s="347"/>
      <c r="J705" s="347"/>
    </row>
    <row r="706" spans="1:10" s="310" customFormat="1" ht="24.75" customHeight="1">
      <c r="A706" s="349" t="s">
        <v>16</v>
      </c>
      <c r="B706" s="350"/>
      <c r="C706" s="136"/>
      <c r="D706" s="136"/>
      <c r="E706" s="136"/>
      <c r="F706" s="359"/>
      <c r="G706" s="347"/>
      <c r="H706" s="347"/>
      <c r="I706" s="347"/>
      <c r="J706" s="347"/>
    </row>
    <row r="707" spans="1:10" s="310" customFormat="1" ht="18" customHeight="1">
      <c r="A707" s="349" t="s">
        <v>17</v>
      </c>
      <c r="B707" s="350"/>
      <c r="C707" s="136"/>
      <c r="D707" s="136"/>
      <c r="E707" s="136"/>
      <c r="F707" s="359"/>
      <c r="G707" s="347"/>
      <c r="H707" s="347"/>
      <c r="I707" s="347"/>
      <c r="J707" s="347"/>
    </row>
    <row r="708" spans="1:10" s="310" customFormat="1" ht="18.75" customHeight="1">
      <c r="A708" s="349" t="s">
        <v>848</v>
      </c>
      <c r="B708" s="351"/>
      <c r="C708" s="136"/>
      <c r="D708" s="136"/>
      <c r="E708" s="136"/>
      <c r="F708" s="359"/>
      <c r="G708" s="347"/>
      <c r="H708" s="347"/>
      <c r="I708" s="347"/>
      <c r="J708" s="347"/>
    </row>
    <row r="709" spans="1:10" s="310" customFormat="1" ht="15.75" customHeight="1">
      <c r="A709" s="349" t="s">
        <v>849</v>
      </c>
      <c r="B709" s="351"/>
      <c r="C709" s="136"/>
      <c r="D709" s="136"/>
      <c r="E709" s="136"/>
      <c r="F709" s="359"/>
      <c r="G709" s="347"/>
      <c r="H709" s="347"/>
      <c r="I709" s="347"/>
      <c r="J709" s="347"/>
    </row>
    <row r="710" spans="1:10" s="310" customFormat="1" ht="18" customHeight="1">
      <c r="A710" s="352" t="s">
        <v>870</v>
      </c>
      <c r="B710" s="353"/>
      <c r="C710" s="136">
        <v>45</v>
      </c>
      <c r="D710" s="136">
        <v>45</v>
      </c>
      <c r="E710" s="136">
        <v>45</v>
      </c>
      <c r="F710" s="360"/>
      <c r="G710" s="348"/>
      <c r="H710" s="348"/>
      <c r="I710" s="348"/>
      <c r="J710" s="348"/>
    </row>
    <row r="711" spans="1:10" s="310" customFormat="1" ht="48" customHeight="1">
      <c r="A711" s="312" t="s">
        <v>339</v>
      </c>
      <c r="B711" s="137" t="s">
        <v>340</v>
      </c>
      <c r="C711" s="136"/>
      <c r="D711" s="136"/>
      <c r="E711" s="136"/>
      <c r="F711" s="358" t="s">
        <v>136</v>
      </c>
      <c r="G711" s="357">
        <v>42248</v>
      </c>
      <c r="H711" s="357">
        <v>42368</v>
      </c>
      <c r="I711" s="346"/>
      <c r="J711" s="346"/>
    </row>
    <row r="712" spans="1:10" s="310" customFormat="1" ht="12.75">
      <c r="A712" s="349" t="s">
        <v>50</v>
      </c>
      <c r="B712" s="350"/>
      <c r="C712" s="136">
        <v>40</v>
      </c>
      <c r="D712" s="136">
        <v>40</v>
      </c>
      <c r="E712" s="136">
        <v>40</v>
      </c>
      <c r="F712" s="359"/>
      <c r="G712" s="347"/>
      <c r="H712" s="347"/>
      <c r="I712" s="347"/>
      <c r="J712" s="347"/>
    </row>
    <row r="713" spans="1:10" s="310" customFormat="1" ht="12.75" customHeight="1">
      <c r="A713" s="349" t="s">
        <v>7</v>
      </c>
      <c r="B713" s="350"/>
      <c r="C713" s="136"/>
      <c r="D713" s="136"/>
      <c r="E713" s="136"/>
      <c r="F713" s="359"/>
      <c r="G713" s="347"/>
      <c r="H713" s="347"/>
      <c r="I713" s="347"/>
      <c r="J713" s="347"/>
    </row>
    <row r="714" spans="1:10" s="310" customFormat="1" ht="12.75" customHeight="1">
      <c r="A714" s="349" t="s">
        <v>15</v>
      </c>
      <c r="B714" s="350"/>
      <c r="C714" s="136">
        <v>40</v>
      </c>
      <c r="D714" s="136">
        <v>40</v>
      </c>
      <c r="E714" s="136">
        <v>40</v>
      </c>
      <c r="F714" s="359"/>
      <c r="G714" s="347"/>
      <c r="H714" s="347"/>
      <c r="I714" s="347"/>
      <c r="J714" s="347"/>
    </row>
    <row r="715" spans="1:10" s="310" customFormat="1" ht="12.75" customHeight="1">
      <c r="A715" s="349" t="s">
        <v>16</v>
      </c>
      <c r="B715" s="350"/>
      <c r="C715" s="136"/>
      <c r="D715" s="136"/>
      <c r="E715" s="136"/>
      <c r="F715" s="359"/>
      <c r="G715" s="347"/>
      <c r="H715" s="347"/>
      <c r="I715" s="347"/>
      <c r="J715" s="347"/>
    </row>
    <row r="716" spans="1:10" s="310" customFormat="1" ht="12.75" customHeight="1">
      <c r="A716" s="349" t="s">
        <v>17</v>
      </c>
      <c r="B716" s="350"/>
      <c r="C716" s="136"/>
      <c r="D716" s="136"/>
      <c r="E716" s="136"/>
      <c r="F716" s="359"/>
      <c r="G716" s="347"/>
      <c r="H716" s="347"/>
      <c r="I716" s="347"/>
      <c r="J716" s="347"/>
    </row>
    <row r="717" spans="1:10" s="310" customFormat="1" ht="12.75" customHeight="1">
      <c r="A717" s="349" t="s">
        <v>848</v>
      </c>
      <c r="B717" s="351"/>
      <c r="C717" s="136"/>
      <c r="D717" s="136"/>
      <c r="E717" s="136"/>
      <c r="F717" s="359"/>
      <c r="G717" s="347"/>
      <c r="H717" s="347"/>
      <c r="I717" s="347"/>
      <c r="J717" s="347"/>
    </row>
    <row r="718" spans="1:10" s="310" customFormat="1" ht="12.75" customHeight="1">
      <c r="A718" s="352" t="s">
        <v>849</v>
      </c>
      <c r="B718" s="353"/>
      <c r="C718" s="136"/>
      <c r="D718" s="136"/>
      <c r="E718" s="136"/>
      <c r="F718" s="360"/>
      <c r="G718" s="348"/>
      <c r="H718" s="348"/>
      <c r="I718" s="348"/>
      <c r="J718" s="348"/>
    </row>
    <row r="719" spans="1:10" s="310" customFormat="1" ht="51.75" customHeight="1">
      <c r="A719" s="312" t="s">
        <v>341</v>
      </c>
      <c r="B719" s="137" t="s">
        <v>342</v>
      </c>
      <c r="C719" s="136"/>
      <c r="D719" s="136"/>
      <c r="E719" s="136"/>
      <c r="F719" s="358" t="s">
        <v>266</v>
      </c>
      <c r="G719" s="357">
        <v>42036</v>
      </c>
      <c r="H719" s="357">
        <v>42064</v>
      </c>
      <c r="I719" s="346"/>
      <c r="J719" s="346"/>
    </row>
    <row r="720" spans="1:10" s="310" customFormat="1" ht="12.75">
      <c r="A720" s="349" t="s">
        <v>50</v>
      </c>
      <c r="B720" s="350"/>
      <c r="C720" s="136">
        <v>60</v>
      </c>
      <c r="D720" s="136">
        <v>60</v>
      </c>
      <c r="E720" s="136">
        <v>60</v>
      </c>
      <c r="F720" s="359"/>
      <c r="G720" s="347"/>
      <c r="H720" s="347"/>
      <c r="I720" s="347"/>
      <c r="J720" s="347"/>
    </row>
    <row r="721" spans="1:10" s="310" customFormat="1" ht="12.75" customHeight="1">
      <c r="A721" s="349" t="s">
        <v>7</v>
      </c>
      <c r="B721" s="350"/>
      <c r="C721" s="136">
        <v>0</v>
      </c>
      <c r="D721" s="136">
        <v>0</v>
      </c>
      <c r="E721" s="136">
        <v>0</v>
      </c>
      <c r="F721" s="359"/>
      <c r="G721" s="347"/>
      <c r="H721" s="347"/>
      <c r="I721" s="347"/>
      <c r="J721" s="347"/>
    </row>
    <row r="722" spans="1:10" s="310" customFormat="1" ht="12.75" customHeight="1">
      <c r="A722" s="349" t="s">
        <v>15</v>
      </c>
      <c r="B722" s="350"/>
      <c r="C722" s="136">
        <v>60</v>
      </c>
      <c r="D722" s="136">
        <v>60</v>
      </c>
      <c r="E722" s="136">
        <v>60</v>
      </c>
      <c r="F722" s="359"/>
      <c r="G722" s="347"/>
      <c r="H722" s="347"/>
      <c r="I722" s="347"/>
      <c r="J722" s="347"/>
    </row>
    <row r="723" spans="1:10" s="310" customFormat="1" ht="12.75" customHeight="1">
      <c r="A723" s="349" t="s">
        <v>16</v>
      </c>
      <c r="B723" s="350"/>
      <c r="C723" s="136"/>
      <c r="D723" s="136"/>
      <c r="E723" s="136"/>
      <c r="F723" s="359"/>
      <c r="G723" s="347"/>
      <c r="H723" s="347"/>
      <c r="I723" s="347"/>
      <c r="J723" s="347"/>
    </row>
    <row r="724" spans="1:10" s="310" customFormat="1" ht="12.75" customHeight="1">
      <c r="A724" s="349" t="s">
        <v>17</v>
      </c>
      <c r="B724" s="350"/>
      <c r="C724" s="136"/>
      <c r="D724" s="136"/>
      <c r="E724" s="136"/>
      <c r="F724" s="359"/>
      <c r="G724" s="347"/>
      <c r="H724" s="347"/>
      <c r="I724" s="347"/>
      <c r="J724" s="347"/>
    </row>
    <row r="725" spans="1:10" s="310" customFormat="1" ht="12.75" customHeight="1">
      <c r="A725" s="349" t="s">
        <v>848</v>
      </c>
      <c r="B725" s="351"/>
      <c r="C725" s="136"/>
      <c r="D725" s="136"/>
      <c r="E725" s="136"/>
      <c r="F725" s="359"/>
      <c r="G725" s="347"/>
      <c r="H725" s="347"/>
      <c r="I725" s="347"/>
      <c r="J725" s="347"/>
    </row>
    <row r="726" spans="1:10" s="310" customFormat="1" ht="12.75" customHeight="1">
      <c r="A726" s="349" t="s">
        <v>849</v>
      </c>
      <c r="B726" s="351"/>
      <c r="C726" s="136"/>
      <c r="D726" s="136"/>
      <c r="E726" s="136"/>
      <c r="F726" s="359"/>
      <c r="G726" s="347"/>
      <c r="H726" s="347"/>
      <c r="I726" s="347"/>
      <c r="J726" s="347"/>
    </row>
    <row r="727" spans="1:10" s="310" customFormat="1" ht="12.75" customHeight="1">
      <c r="A727" s="352" t="s">
        <v>871</v>
      </c>
      <c r="B727" s="353"/>
      <c r="C727" s="136">
        <v>60</v>
      </c>
      <c r="D727" s="136">
        <v>60</v>
      </c>
      <c r="E727" s="136">
        <v>60</v>
      </c>
      <c r="F727" s="360"/>
      <c r="G727" s="348"/>
      <c r="H727" s="348"/>
      <c r="I727" s="348"/>
      <c r="J727" s="348"/>
    </row>
    <row r="728" spans="1:10" s="310" customFormat="1" ht="63.75">
      <c r="A728" s="322"/>
      <c r="B728" s="323" t="s">
        <v>343</v>
      </c>
      <c r="C728" s="136"/>
      <c r="D728" s="136"/>
      <c r="E728" s="136"/>
      <c r="F728" s="161" t="s">
        <v>142</v>
      </c>
      <c r="G728" s="320" t="s">
        <v>4</v>
      </c>
      <c r="H728" s="321">
        <v>42217</v>
      </c>
      <c r="I728" s="320" t="s">
        <v>4</v>
      </c>
      <c r="J728" s="320"/>
    </row>
    <row r="729" spans="1:10" s="310" customFormat="1" ht="29.25">
      <c r="A729" s="312" t="s">
        <v>344</v>
      </c>
      <c r="B729" s="137" t="s">
        <v>134</v>
      </c>
      <c r="C729" s="136"/>
      <c r="D729" s="136"/>
      <c r="E729" s="136"/>
      <c r="F729" s="358" t="s">
        <v>4</v>
      </c>
      <c r="G729" s="357">
        <v>42095</v>
      </c>
      <c r="H729" s="357">
        <v>42278</v>
      </c>
      <c r="I729" s="361">
        <f>SUM(I737,I746,I755,I763,I771,I795)</f>
        <v>41</v>
      </c>
      <c r="J729" s="346"/>
    </row>
    <row r="730" spans="1:10" s="310" customFormat="1" ht="12.75">
      <c r="A730" s="349" t="s">
        <v>50</v>
      </c>
      <c r="B730" s="350"/>
      <c r="C730" s="136">
        <f>SUM(C738,C747,C756,C764,C772,C788,C796,C780)</f>
        <v>555</v>
      </c>
      <c r="D730" s="136">
        <f>SUM(D738,D747,D756,D764,D772,D796,D780)</f>
        <v>354.95</v>
      </c>
      <c r="E730" s="136">
        <f>SUM(E738,E747,E756,E764,E772,E796,E780)</f>
        <v>349.95</v>
      </c>
      <c r="F730" s="359"/>
      <c r="G730" s="347"/>
      <c r="H730" s="347"/>
      <c r="I730" s="362"/>
      <c r="J730" s="347"/>
    </row>
    <row r="731" spans="1:10" s="310" customFormat="1" ht="12.75">
      <c r="A731" s="349" t="s">
        <v>7</v>
      </c>
      <c r="B731" s="350"/>
      <c r="C731" s="136">
        <f>SUM(C739,C748,C757,C765,C773,C789,C797)</f>
        <v>0</v>
      </c>
      <c r="D731" s="136">
        <f>SUM(D739,D748,D757,D765,D773,D797)</f>
        <v>0</v>
      </c>
      <c r="E731" s="136">
        <f>SUM(E739,E748,E757,E765,E773,E797)</f>
        <v>0</v>
      </c>
      <c r="F731" s="359"/>
      <c r="G731" s="347"/>
      <c r="H731" s="347"/>
      <c r="I731" s="362"/>
      <c r="J731" s="347"/>
    </row>
    <row r="732" spans="1:10" s="310" customFormat="1" ht="12.75">
      <c r="A732" s="349" t="s">
        <v>15</v>
      </c>
      <c r="B732" s="350"/>
      <c r="C732" s="136">
        <f>SUM(C740,C749,C758,C766,C774,C790,C798,C782)</f>
        <v>555</v>
      </c>
      <c r="D732" s="136">
        <f>SUM(D740,D749,D758,D766,D774,D798,D782)</f>
        <v>354.95</v>
      </c>
      <c r="E732" s="136">
        <f>SUM(E740,E749,E758,E766,E774,E798,E782)</f>
        <v>349.95</v>
      </c>
      <c r="F732" s="359"/>
      <c r="G732" s="347"/>
      <c r="H732" s="347"/>
      <c r="I732" s="362"/>
      <c r="J732" s="347"/>
    </row>
    <row r="733" spans="1:10" s="310" customFormat="1" ht="12.75">
      <c r="A733" s="349" t="s">
        <v>16</v>
      </c>
      <c r="B733" s="350"/>
      <c r="C733" s="136"/>
      <c r="D733" s="136"/>
      <c r="E733" s="136"/>
      <c r="F733" s="359"/>
      <c r="G733" s="347"/>
      <c r="H733" s="347"/>
      <c r="I733" s="362"/>
      <c r="J733" s="347"/>
    </row>
    <row r="734" spans="1:10" s="310" customFormat="1" ht="12.75">
      <c r="A734" s="349" t="s">
        <v>17</v>
      </c>
      <c r="B734" s="350"/>
      <c r="C734" s="136"/>
      <c r="D734" s="136"/>
      <c r="E734" s="136"/>
      <c r="F734" s="359"/>
      <c r="G734" s="347"/>
      <c r="H734" s="347"/>
      <c r="I734" s="362"/>
      <c r="J734" s="347"/>
    </row>
    <row r="735" spans="1:10" s="310" customFormat="1" ht="12.75">
      <c r="A735" s="349" t="s">
        <v>848</v>
      </c>
      <c r="B735" s="351"/>
      <c r="C735" s="136"/>
      <c r="D735" s="136"/>
      <c r="E735" s="136"/>
      <c r="F735" s="359"/>
      <c r="G735" s="347"/>
      <c r="H735" s="347"/>
      <c r="I735" s="362"/>
      <c r="J735" s="347"/>
    </row>
    <row r="736" spans="1:10" s="310" customFormat="1" ht="12.75">
      <c r="A736" s="352" t="s">
        <v>849</v>
      </c>
      <c r="B736" s="353"/>
      <c r="C736" s="136"/>
      <c r="D736" s="136"/>
      <c r="E736" s="136"/>
      <c r="F736" s="360"/>
      <c r="G736" s="348"/>
      <c r="H736" s="348"/>
      <c r="I736" s="363"/>
      <c r="J736" s="348"/>
    </row>
    <row r="737" spans="1:10" s="310" customFormat="1" ht="48.75">
      <c r="A737" s="312" t="s">
        <v>345</v>
      </c>
      <c r="B737" s="137" t="s">
        <v>346</v>
      </c>
      <c r="C737" s="136"/>
      <c r="D737" s="136"/>
      <c r="E737" s="136"/>
      <c r="F737" s="358" t="s">
        <v>266</v>
      </c>
      <c r="G737" s="357">
        <v>42095</v>
      </c>
      <c r="H737" s="357">
        <v>42125</v>
      </c>
      <c r="I737" s="361"/>
      <c r="J737" s="346"/>
    </row>
    <row r="738" spans="1:10" s="310" customFormat="1" ht="12.75">
      <c r="A738" s="349" t="s">
        <v>50</v>
      </c>
      <c r="B738" s="350"/>
      <c r="C738" s="136">
        <v>50</v>
      </c>
      <c r="D738" s="136">
        <v>50</v>
      </c>
      <c r="E738" s="136">
        <v>50</v>
      </c>
      <c r="F738" s="359"/>
      <c r="G738" s="347"/>
      <c r="H738" s="347"/>
      <c r="I738" s="362"/>
      <c r="J738" s="347"/>
    </row>
    <row r="739" spans="1:10" s="310" customFormat="1" ht="12.75">
      <c r="A739" s="349" t="s">
        <v>7</v>
      </c>
      <c r="B739" s="350"/>
      <c r="C739" s="136"/>
      <c r="D739" s="136"/>
      <c r="E739" s="136"/>
      <c r="F739" s="359"/>
      <c r="G739" s="347"/>
      <c r="H739" s="347"/>
      <c r="I739" s="362"/>
      <c r="J739" s="347"/>
    </row>
    <row r="740" spans="1:10" s="310" customFormat="1" ht="12.75">
      <c r="A740" s="349" t="s">
        <v>15</v>
      </c>
      <c r="B740" s="350"/>
      <c r="C740" s="136">
        <v>50</v>
      </c>
      <c r="D740" s="136">
        <v>50</v>
      </c>
      <c r="E740" s="136">
        <v>50</v>
      </c>
      <c r="F740" s="359"/>
      <c r="G740" s="347"/>
      <c r="H740" s="347"/>
      <c r="I740" s="362"/>
      <c r="J740" s="347"/>
    </row>
    <row r="741" spans="1:10" s="310" customFormat="1" ht="12.75">
      <c r="A741" s="349" t="s">
        <v>16</v>
      </c>
      <c r="B741" s="350"/>
      <c r="C741" s="136"/>
      <c r="D741" s="136"/>
      <c r="E741" s="136"/>
      <c r="F741" s="359"/>
      <c r="G741" s="347"/>
      <c r="H741" s="347"/>
      <c r="I741" s="362"/>
      <c r="J741" s="347"/>
    </row>
    <row r="742" spans="1:10" s="310" customFormat="1" ht="26.25" customHeight="1">
      <c r="A742" s="349" t="s">
        <v>17</v>
      </c>
      <c r="B742" s="350"/>
      <c r="C742" s="136"/>
      <c r="D742" s="136"/>
      <c r="E742" s="136"/>
      <c r="F742" s="359"/>
      <c r="G742" s="347"/>
      <c r="H742" s="347"/>
      <c r="I742" s="362"/>
      <c r="J742" s="347"/>
    </row>
    <row r="743" spans="1:10" s="310" customFormat="1" ht="26.25" customHeight="1">
      <c r="A743" s="349" t="s">
        <v>848</v>
      </c>
      <c r="B743" s="351"/>
      <c r="C743" s="136"/>
      <c r="D743" s="136"/>
      <c r="E743" s="136"/>
      <c r="F743" s="359"/>
      <c r="G743" s="347"/>
      <c r="H743" s="347"/>
      <c r="I743" s="362"/>
      <c r="J743" s="347"/>
    </row>
    <row r="744" spans="1:10" s="310" customFormat="1" ht="26.25" customHeight="1">
      <c r="A744" s="349" t="s">
        <v>849</v>
      </c>
      <c r="B744" s="351"/>
      <c r="C744" s="136"/>
      <c r="D744" s="136"/>
      <c r="E744" s="136"/>
      <c r="F744" s="359"/>
      <c r="G744" s="347"/>
      <c r="H744" s="347"/>
      <c r="I744" s="362"/>
      <c r="J744" s="347"/>
    </row>
    <row r="745" spans="1:10" s="310" customFormat="1" ht="12.75">
      <c r="A745" s="352" t="s">
        <v>871</v>
      </c>
      <c r="B745" s="353"/>
      <c r="C745" s="136">
        <v>50</v>
      </c>
      <c r="D745" s="136">
        <v>50</v>
      </c>
      <c r="E745" s="136">
        <v>50</v>
      </c>
      <c r="F745" s="360"/>
      <c r="G745" s="348"/>
      <c r="H745" s="348"/>
      <c r="I745" s="363"/>
      <c r="J745" s="348"/>
    </row>
    <row r="746" spans="1:10" s="310" customFormat="1" ht="68.25">
      <c r="A746" s="312" t="s">
        <v>347</v>
      </c>
      <c r="B746" s="137" t="s">
        <v>348</v>
      </c>
      <c r="C746" s="136"/>
      <c r="D746" s="136"/>
      <c r="E746" s="136"/>
      <c r="F746" s="358" t="s">
        <v>266</v>
      </c>
      <c r="G746" s="357">
        <v>42125</v>
      </c>
      <c r="H746" s="357">
        <v>42309</v>
      </c>
      <c r="I746" s="346"/>
      <c r="J746" s="346"/>
    </row>
    <row r="747" spans="1:10" s="310" customFormat="1" ht="12.75">
      <c r="A747" s="349" t="s">
        <v>50</v>
      </c>
      <c r="B747" s="350"/>
      <c r="C747" s="136">
        <v>55</v>
      </c>
      <c r="D747" s="136">
        <v>55</v>
      </c>
      <c r="E747" s="136">
        <v>50</v>
      </c>
      <c r="F747" s="359"/>
      <c r="G747" s="347"/>
      <c r="H747" s="347"/>
      <c r="I747" s="347"/>
      <c r="J747" s="347"/>
    </row>
    <row r="748" spans="1:10" s="310" customFormat="1" ht="12.75">
      <c r="A748" s="349" t="s">
        <v>7</v>
      </c>
      <c r="B748" s="350"/>
      <c r="C748" s="136">
        <v>0</v>
      </c>
      <c r="D748" s="136">
        <v>0</v>
      </c>
      <c r="E748" s="136">
        <v>0</v>
      </c>
      <c r="F748" s="359"/>
      <c r="G748" s="347"/>
      <c r="H748" s="347"/>
      <c r="I748" s="347"/>
      <c r="J748" s="347"/>
    </row>
    <row r="749" spans="1:10" s="310" customFormat="1" ht="12.75">
      <c r="A749" s="349" t="s">
        <v>15</v>
      </c>
      <c r="B749" s="350"/>
      <c r="C749" s="136">
        <v>55</v>
      </c>
      <c r="D749" s="136">
        <v>55</v>
      </c>
      <c r="E749" s="136">
        <v>50</v>
      </c>
      <c r="F749" s="359"/>
      <c r="G749" s="347"/>
      <c r="H749" s="347"/>
      <c r="I749" s="347"/>
      <c r="J749" s="347"/>
    </row>
    <row r="750" spans="1:10" s="310" customFormat="1" ht="12.75">
      <c r="A750" s="349" t="s">
        <v>16</v>
      </c>
      <c r="B750" s="350"/>
      <c r="C750" s="136"/>
      <c r="D750" s="136"/>
      <c r="E750" s="136"/>
      <c r="F750" s="359"/>
      <c r="G750" s="347"/>
      <c r="H750" s="347"/>
      <c r="I750" s="347"/>
      <c r="J750" s="347"/>
    </row>
    <row r="751" spans="1:10" s="310" customFormat="1" ht="12.75">
      <c r="A751" s="349" t="s">
        <v>17</v>
      </c>
      <c r="B751" s="350"/>
      <c r="C751" s="136"/>
      <c r="D751" s="136"/>
      <c r="E751" s="136"/>
      <c r="F751" s="359"/>
      <c r="G751" s="347"/>
      <c r="H751" s="347"/>
      <c r="I751" s="347"/>
      <c r="J751" s="347"/>
    </row>
    <row r="752" spans="1:10" s="310" customFormat="1" ht="12.75">
      <c r="A752" s="349" t="s">
        <v>848</v>
      </c>
      <c r="B752" s="351"/>
      <c r="C752" s="136"/>
      <c r="D752" s="136"/>
      <c r="E752" s="136"/>
      <c r="F752" s="359"/>
      <c r="G752" s="347"/>
      <c r="H752" s="347"/>
      <c r="I752" s="347"/>
      <c r="J752" s="347"/>
    </row>
    <row r="753" spans="1:10" s="310" customFormat="1" ht="12.75">
      <c r="A753" s="349" t="s">
        <v>849</v>
      </c>
      <c r="B753" s="351"/>
      <c r="C753" s="136"/>
      <c r="D753" s="136"/>
      <c r="E753" s="136"/>
      <c r="F753" s="359"/>
      <c r="G753" s="347"/>
      <c r="H753" s="347"/>
      <c r="I753" s="347"/>
      <c r="J753" s="347"/>
    </row>
    <row r="754" spans="1:10" s="310" customFormat="1" ht="12.75">
      <c r="A754" s="352" t="s">
        <v>872</v>
      </c>
      <c r="B754" s="353"/>
      <c r="C754" s="136">
        <v>55</v>
      </c>
      <c r="D754" s="136">
        <v>55</v>
      </c>
      <c r="E754" s="136">
        <v>55</v>
      </c>
      <c r="F754" s="360"/>
      <c r="G754" s="348"/>
      <c r="H754" s="348"/>
      <c r="I754" s="348"/>
      <c r="J754" s="348"/>
    </row>
    <row r="755" spans="1:10" s="310" customFormat="1" ht="29.25">
      <c r="A755" s="312" t="s">
        <v>349</v>
      </c>
      <c r="B755" s="137" t="s">
        <v>350</v>
      </c>
      <c r="C755" s="136"/>
      <c r="D755" s="136"/>
      <c r="E755" s="136"/>
      <c r="F755" s="358" t="s">
        <v>136</v>
      </c>
      <c r="G755" s="357">
        <v>42125</v>
      </c>
      <c r="H755" s="357">
        <v>42156</v>
      </c>
      <c r="I755" s="346"/>
      <c r="J755" s="346"/>
    </row>
    <row r="756" spans="1:10" s="310" customFormat="1" ht="12.75">
      <c r="A756" s="349" t="s">
        <v>50</v>
      </c>
      <c r="B756" s="350"/>
      <c r="C756" s="136">
        <v>80</v>
      </c>
      <c r="D756" s="136">
        <v>80</v>
      </c>
      <c r="E756" s="136">
        <v>80</v>
      </c>
      <c r="F756" s="359"/>
      <c r="G756" s="347"/>
      <c r="H756" s="347"/>
      <c r="I756" s="347"/>
      <c r="J756" s="347"/>
    </row>
    <row r="757" spans="1:10" s="310" customFormat="1" ht="12.75">
      <c r="A757" s="349" t="s">
        <v>7</v>
      </c>
      <c r="B757" s="350"/>
      <c r="C757" s="136"/>
      <c r="D757" s="136"/>
      <c r="E757" s="136"/>
      <c r="F757" s="359"/>
      <c r="G757" s="347"/>
      <c r="H757" s="347"/>
      <c r="I757" s="347"/>
      <c r="J757" s="347"/>
    </row>
    <row r="758" spans="1:10" s="310" customFormat="1" ht="12.75">
      <c r="A758" s="349" t="s">
        <v>15</v>
      </c>
      <c r="B758" s="350"/>
      <c r="C758" s="136">
        <v>80</v>
      </c>
      <c r="D758" s="136">
        <v>80</v>
      </c>
      <c r="E758" s="136">
        <v>80</v>
      </c>
      <c r="F758" s="359"/>
      <c r="G758" s="347"/>
      <c r="H758" s="347"/>
      <c r="I758" s="347"/>
      <c r="J758" s="347"/>
    </row>
    <row r="759" spans="1:10" s="310" customFormat="1" ht="12.75">
      <c r="A759" s="349" t="s">
        <v>16</v>
      </c>
      <c r="B759" s="350"/>
      <c r="C759" s="136"/>
      <c r="D759" s="136"/>
      <c r="E759" s="136"/>
      <c r="F759" s="359"/>
      <c r="G759" s="347"/>
      <c r="H759" s="347"/>
      <c r="I759" s="347"/>
      <c r="J759" s="347"/>
    </row>
    <row r="760" spans="1:10" s="310" customFormat="1" ht="12.75">
      <c r="A760" s="349" t="s">
        <v>17</v>
      </c>
      <c r="B760" s="350"/>
      <c r="C760" s="136"/>
      <c r="D760" s="136"/>
      <c r="E760" s="136"/>
      <c r="F760" s="359"/>
      <c r="G760" s="347"/>
      <c r="H760" s="347"/>
      <c r="I760" s="347"/>
      <c r="J760" s="347"/>
    </row>
    <row r="761" spans="1:10" s="310" customFormat="1" ht="12.75">
      <c r="A761" s="349" t="s">
        <v>848</v>
      </c>
      <c r="B761" s="351"/>
      <c r="C761" s="136"/>
      <c r="D761" s="136"/>
      <c r="E761" s="136"/>
      <c r="F761" s="359"/>
      <c r="G761" s="347"/>
      <c r="H761" s="347"/>
      <c r="I761" s="347"/>
      <c r="J761" s="347"/>
    </row>
    <row r="762" spans="1:10" s="310" customFormat="1" ht="12.75">
      <c r="A762" s="352" t="s">
        <v>849</v>
      </c>
      <c r="B762" s="353"/>
      <c r="C762" s="136"/>
      <c r="D762" s="136"/>
      <c r="E762" s="136"/>
      <c r="F762" s="360"/>
      <c r="G762" s="348"/>
      <c r="H762" s="348"/>
      <c r="I762" s="348"/>
      <c r="J762" s="348"/>
    </row>
    <row r="763" spans="1:10" s="310" customFormat="1" ht="39">
      <c r="A763" s="312" t="s">
        <v>351</v>
      </c>
      <c r="B763" s="137" t="s">
        <v>352</v>
      </c>
      <c r="C763" s="136"/>
      <c r="D763" s="136"/>
      <c r="E763" s="136"/>
      <c r="F763" s="358" t="s">
        <v>136</v>
      </c>
      <c r="G763" s="357">
        <v>42186</v>
      </c>
      <c r="H763" s="357">
        <v>42248</v>
      </c>
      <c r="I763" s="346">
        <v>0</v>
      </c>
      <c r="J763" s="346"/>
    </row>
    <row r="764" spans="1:10" s="310" customFormat="1" ht="12.75">
      <c r="A764" s="349" t="s">
        <v>50</v>
      </c>
      <c r="B764" s="350"/>
      <c r="C764" s="136">
        <v>0</v>
      </c>
      <c r="D764" s="136">
        <v>0</v>
      </c>
      <c r="E764" s="136">
        <v>0</v>
      </c>
      <c r="F764" s="359"/>
      <c r="G764" s="347"/>
      <c r="H764" s="347"/>
      <c r="I764" s="347"/>
      <c r="J764" s="347"/>
    </row>
    <row r="765" spans="1:10" s="310" customFormat="1" ht="12.75">
      <c r="A765" s="349" t="s">
        <v>7</v>
      </c>
      <c r="B765" s="350"/>
      <c r="C765" s="136"/>
      <c r="D765" s="136"/>
      <c r="E765" s="136"/>
      <c r="F765" s="359"/>
      <c r="G765" s="347"/>
      <c r="H765" s="347"/>
      <c r="I765" s="347"/>
      <c r="J765" s="347"/>
    </row>
    <row r="766" spans="1:10" s="310" customFormat="1" ht="12.75">
      <c r="A766" s="349" t="s">
        <v>15</v>
      </c>
      <c r="B766" s="350"/>
      <c r="C766" s="136">
        <v>0</v>
      </c>
      <c r="D766" s="136">
        <v>0</v>
      </c>
      <c r="E766" s="136">
        <v>0</v>
      </c>
      <c r="F766" s="359"/>
      <c r="G766" s="347"/>
      <c r="H766" s="347"/>
      <c r="I766" s="347"/>
      <c r="J766" s="347"/>
    </row>
    <row r="767" spans="1:10" s="310" customFormat="1" ht="12.75">
      <c r="A767" s="349" t="s">
        <v>16</v>
      </c>
      <c r="B767" s="350"/>
      <c r="C767" s="136"/>
      <c r="D767" s="136"/>
      <c r="E767" s="136"/>
      <c r="F767" s="359"/>
      <c r="G767" s="347"/>
      <c r="H767" s="347"/>
      <c r="I767" s="347"/>
      <c r="J767" s="347"/>
    </row>
    <row r="768" spans="1:10" s="310" customFormat="1" ht="12.75">
      <c r="A768" s="349" t="s">
        <v>17</v>
      </c>
      <c r="B768" s="350"/>
      <c r="C768" s="136"/>
      <c r="D768" s="136"/>
      <c r="E768" s="136"/>
      <c r="F768" s="359"/>
      <c r="G768" s="347"/>
      <c r="H768" s="347"/>
      <c r="I768" s="347"/>
      <c r="J768" s="347"/>
    </row>
    <row r="769" spans="1:10" s="310" customFormat="1" ht="12.75">
      <c r="A769" s="349" t="s">
        <v>848</v>
      </c>
      <c r="B769" s="351"/>
      <c r="C769" s="136"/>
      <c r="D769" s="136"/>
      <c r="E769" s="136"/>
      <c r="F769" s="359"/>
      <c r="G769" s="347"/>
      <c r="H769" s="347"/>
      <c r="I769" s="347"/>
      <c r="J769" s="347"/>
    </row>
    <row r="770" spans="1:10" s="310" customFormat="1" ht="12.75">
      <c r="A770" s="349" t="s">
        <v>849</v>
      </c>
      <c r="B770" s="351"/>
      <c r="C770" s="136"/>
      <c r="D770" s="136"/>
      <c r="E770" s="136"/>
      <c r="F770" s="359"/>
      <c r="G770" s="347"/>
      <c r="H770" s="347"/>
      <c r="I770" s="347"/>
      <c r="J770" s="347"/>
    </row>
    <row r="771" spans="1:10" s="310" customFormat="1" ht="39">
      <c r="A771" s="312" t="s">
        <v>353</v>
      </c>
      <c r="B771" s="137" t="s">
        <v>354</v>
      </c>
      <c r="C771" s="136"/>
      <c r="D771" s="136"/>
      <c r="E771" s="136"/>
      <c r="F771" s="358" t="s">
        <v>136</v>
      </c>
      <c r="G771" s="357">
        <v>42248</v>
      </c>
      <c r="H771" s="357">
        <v>42278</v>
      </c>
      <c r="I771" s="346">
        <v>41</v>
      </c>
      <c r="J771" s="346"/>
    </row>
    <row r="772" spans="1:10" s="310" customFormat="1" ht="12.75">
      <c r="A772" s="349" t="s">
        <v>50</v>
      </c>
      <c r="B772" s="350"/>
      <c r="C772" s="136">
        <v>80</v>
      </c>
      <c r="D772" s="136">
        <v>80</v>
      </c>
      <c r="E772" s="136">
        <v>80</v>
      </c>
      <c r="F772" s="359"/>
      <c r="G772" s="347"/>
      <c r="H772" s="347"/>
      <c r="I772" s="347"/>
      <c r="J772" s="347"/>
    </row>
    <row r="773" spans="1:10" s="310" customFormat="1" ht="12.75">
      <c r="A773" s="349" t="s">
        <v>7</v>
      </c>
      <c r="B773" s="350"/>
      <c r="C773" s="136"/>
      <c r="D773" s="136"/>
      <c r="E773" s="136"/>
      <c r="F773" s="359"/>
      <c r="G773" s="347"/>
      <c r="H773" s="347"/>
      <c r="I773" s="347"/>
      <c r="J773" s="347"/>
    </row>
    <row r="774" spans="1:10" s="310" customFormat="1" ht="12.75">
      <c r="A774" s="349" t="s">
        <v>15</v>
      </c>
      <c r="B774" s="350"/>
      <c r="C774" s="136">
        <v>80</v>
      </c>
      <c r="D774" s="136">
        <v>80</v>
      </c>
      <c r="E774" s="136">
        <v>80</v>
      </c>
      <c r="F774" s="359"/>
      <c r="G774" s="347"/>
      <c r="H774" s="347"/>
      <c r="I774" s="347"/>
      <c r="J774" s="347"/>
    </row>
    <row r="775" spans="1:10" s="310" customFormat="1" ht="12.75">
      <c r="A775" s="349" t="s">
        <v>16</v>
      </c>
      <c r="B775" s="350"/>
      <c r="C775" s="136"/>
      <c r="D775" s="136"/>
      <c r="E775" s="136"/>
      <c r="F775" s="359"/>
      <c r="G775" s="347"/>
      <c r="H775" s="347"/>
      <c r="I775" s="347"/>
      <c r="J775" s="347"/>
    </row>
    <row r="776" spans="1:10" s="310" customFormat="1" ht="12.75">
      <c r="A776" s="349" t="s">
        <v>17</v>
      </c>
      <c r="B776" s="350"/>
      <c r="C776" s="136"/>
      <c r="D776" s="136"/>
      <c r="E776" s="136"/>
      <c r="F776" s="359"/>
      <c r="G776" s="347"/>
      <c r="H776" s="347"/>
      <c r="I776" s="347"/>
      <c r="J776" s="347"/>
    </row>
    <row r="777" spans="1:10" s="310" customFormat="1" ht="12.75">
      <c r="A777" s="349" t="s">
        <v>848</v>
      </c>
      <c r="B777" s="351"/>
      <c r="C777" s="136"/>
      <c r="D777" s="136"/>
      <c r="E777" s="136"/>
      <c r="F777" s="359"/>
      <c r="G777" s="347"/>
      <c r="H777" s="347"/>
      <c r="I777" s="347"/>
      <c r="J777" s="347"/>
    </row>
    <row r="778" spans="1:10" s="310" customFormat="1" ht="12.75" customHeight="1">
      <c r="A778" s="352" t="s">
        <v>849</v>
      </c>
      <c r="B778" s="353"/>
      <c r="C778" s="136"/>
      <c r="D778" s="136"/>
      <c r="E778" s="136"/>
      <c r="F778" s="360"/>
      <c r="G778" s="348"/>
      <c r="H778" s="348"/>
      <c r="I778" s="348"/>
      <c r="J778" s="348"/>
    </row>
    <row r="779" spans="1:10" s="310" customFormat="1" ht="39">
      <c r="A779" s="312" t="s">
        <v>355</v>
      </c>
      <c r="B779" s="137" t="s">
        <v>356</v>
      </c>
      <c r="C779" s="136"/>
      <c r="D779" s="136"/>
      <c r="E779" s="136"/>
      <c r="F779" s="358" t="s">
        <v>357</v>
      </c>
      <c r="G779" s="357">
        <v>42248</v>
      </c>
      <c r="H779" s="357">
        <v>42339</v>
      </c>
      <c r="I779" s="346">
        <v>0</v>
      </c>
      <c r="J779" s="364" t="s">
        <v>358</v>
      </c>
    </row>
    <row r="780" spans="1:10" s="310" customFormat="1" ht="12.75">
      <c r="A780" s="349" t="s">
        <v>50</v>
      </c>
      <c r="B780" s="350"/>
      <c r="C780" s="136">
        <v>90</v>
      </c>
      <c r="D780" s="136">
        <v>89.95</v>
      </c>
      <c r="E780" s="136">
        <v>89.95</v>
      </c>
      <c r="F780" s="359"/>
      <c r="G780" s="347"/>
      <c r="H780" s="347"/>
      <c r="I780" s="347"/>
      <c r="J780" s="347"/>
    </row>
    <row r="781" spans="1:10" s="310" customFormat="1" ht="12.75">
      <c r="A781" s="349" t="s">
        <v>7</v>
      </c>
      <c r="B781" s="350"/>
      <c r="C781" s="136"/>
      <c r="D781" s="136"/>
      <c r="E781" s="136"/>
      <c r="F781" s="359"/>
      <c r="G781" s="347"/>
      <c r="H781" s="347"/>
      <c r="I781" s="347"/>
      <c r="J781" s="347"/>
    </row>
    <row r="782" spans="1:10" s="310" customFormat="1" ht="12.75">
      <c r="A782" s="349" t="s">
        <v>15</v>
      </c>
      <c r="B782" s="350"/>
      <c r="C782" s="136">
        <v>90</v>
      </c>
      <c r="D782" s="136">
        <v>89.95</v>
      </c>
      <c r="E782" s="136">
        <v>89.95</v>
      </c>
      <c r="F782" s="359"/>
      <c r="G782" s="347"/>
      <c r="H782" s="347"/>
      <c r="I782" s="347"/>
      <c r="J782" s="347"/>
    </row>
    <row r="783" spans="1:10" s="310" customFormat="1" ht="12.75">
      <c r="A783" s="349" t="s">
        <v>16</v>
      </c>
      <c r="B783" s="350"/>
      <c r="C783" s="136"/>
      <c r="D783" s="136"/>
      <c r="E783" s="136"/>
      <c r="F783" s="359"/>
      <c r="G783" s="347"/>
      <c r="H783" s="347"/>
      <c r="I783" s="347"/>
      <c r="J783" s="347"/>
    </row>
    <row r="784" spans="1:10" s="310" customFormat="1" ht="12.75">
      <c r="A784" s="349" t="s">
        <v>17</v>
      </c>
      <c r="B784" s="350"/>
      <c r="C784" s="136"/>
      <c r="D784" s="136"/>
      <c r="E784" s="136"/>
      <c r="F784" s="359"/>
      <c r="G784" s="347"/>
      <c r="H784" s="347"/>
      <c r="I784" s="347"/>
      <c r="J784" s="347"/>
    </row>
    <row r="785" spans="1:10" s="310" customFormat="1" ht="12.75">
      <c r="A785" s="349" t="s">
        <v>848</v>
      </c>
      <c r="B785" s="351"/>
      <c r="C785" s="136"/>
      <c r="D785" s="136"/>
      <c r="E785" s="136"/>
      <c r="F785" s="359"/>
      <c r="G785" s="347"/>
      <c r="H785" s="347"/>
      <c r="I785" s="347"/>
      <c r="J785" s="347"/>
    </row>
    <row r="786" spans="1:10" s="310" customFormat="1" ht="12.75">
      <c r="A786" s="352" t="s">
        <v>849</v>
      </c>
      <c r="B786" s="353"/>
      <c r="C786" s="136"/>
      <c r="D786" s="136"/>
      <c r="E786" s="136"/>
      <c r="F786" s="360"/>
      <c r="G786" s="348"/>
      <c r="H786" s="348"/>
      <c r="I786" s="348"/>
      <c r="J786" s="348"/>
    </row>
    <row r="787" spans="1:10" s="310" customFormat="1" ht="39">
      <c r="A787" s="312" t="s">
        <v>359</v>
      </c>
      <c r="B787" s="137" t="s">
        <v>360</v>
      </c>
      <c r="C787" s="136"/>
      <c r="D787" s="136"/>
      <c r="E787" s="136"/>
      <c r="F787" s="358" t="s">
        <v>357</v>
      </c>
      <c r="G787" s="357">
        <v>42248</v>
      </c>
      <c r="H787" s="357">
        <v>42339</v>
      </c>
      <c r="I787" s="346">
        <v>0</v>
      </c>
      <c r="J787" s="364" t="s">
        <v>358</v>
      </c>
    </row>
    <row r="788" spans="1:10" s="310" customFormat="1" ht="12.75">
      <c r="A788" s="349" t="s">
        <v>50</v>
      </c>
      <c r="B788" s="350"/>
      <c r="C788" s="136">
        <v>0</v>
      </c>
      <c r="D788" s="136">
        <v>0</v>
      </c>
      <c r="E788" s="136">
        <v>0</v>
      </c>
      <c r="F788" s="359"/>
      <c r="G788" s="347"/>
      <c r="H788" s="347"/>
      <c r="I788" s="347"/>
      <c r="J788" s="347"/>
    </row>
    <row r="789" spans="1:10" s="310" customFormat="1" ht="12.75">
      <c r="A789" s="349" t="s">
        <v>7</v>
      </c>
      <c r="B789" s="350"/>
      <c r="C789" s="136"/>
      <c r="D789" s="136"/>
      <c r="E789" s="136"/>
      <c r="F789" s="359"/>
      <c r="G789" s="347"/>
      <c r="H789" s="347"/>
      <c r="I789" s="347"/>
      <c r="J789" s="347"/>
    </row>
    <row r="790" spans="1:10" s="310" customFormat="1" ht="12.75">
      <c r="A790" s="349" t="s">
        <v>15</v>
      </c>
      <c r="B790" s="350"/>
      <c r="C790" s="136">
        <v>0</v>
      </c>
      <c r="D790" s="136">
        <v>0</v>
      </c>
      <c r="E790" s="136">
        <v>0</v>
      </c>
      <c r="F790" s="359"/>
      <c r="G790" s="347"/>
      <c r="H790" s="347"/>
      <c r="I790" s="347"/>
      <c r="J790" s="347"/>
    </row>
    <row r="791" spans="1:10" s="310" customFormat="1" ht="12.75">
      <c r="A791" s="349" t="s">
        <v>16</v>
      </c>
      <c r="B791" s="350"/>
      <c r="C791" s="136"/>
      <c r="D791" s="136"/>
      <c r="E791" s="136"/>
      <c r="F791" s="359"/>
      <c r="G791" s="347"/>
      <c r="H791" s="347"/>
      <c r="I791" s="347"/>
      <c r="J791" s="347"/>
    </row>
    <row r="792" spans="1:10" s="310" customFormat="1" ht="15.75" customHeight="1">
      <c r="A792" s="349" t="s">
        <v>17</v>
      </c>
      <c r="B792" s="350"/>
      <c r="C792" s="136"/>
      <c r="D792" s="136"/>
      <c r="E792" s="136"/>
      <c r="F792" s="359"/>
      <c r="G792" s="347"/>
      <c r="H792" s="347"/>
      <c r="I792" s="347"/>
      <c r="J792" s="347"/>
    </row>
    <row r="793" spans="1:10" s="310" customFormat="1" ht="15.75" customHeight="1">
      <c r="A793" s="349" t="s">
        <v>848</v>
      </c>
      <c r="B793" s="351"/>
      <c r="C793" s="136"/>
      <c r="D793" s="136"/>
      <c r="E793" s="136"/>
      <c r="F793" s="359"/>
      <c r="G793" s="347"/>
      <c r="H793" s="347"/>
      <c r="I793" s="347"/>
      <c r="J793" s="347"/>
    </row>
    <row r="794" spans="1:10" s="310" customFormat="1" ht="15.75" customHeight="1">
      <c r="A794" s="352" t="s">
        <v>849</v>
      </c>
      <c r="B794" s="353"/>
      <c r="C794" s="136"/>
      <c r="D794" s="136"/>
      <c r="E794" s="136"/>
      <c r="F794" s="360"/>
      <c r="G794" s="348"/>
      <c r="H794" s="348"/>
      <c r="I794" s="348"/>
      <c r="J794" s="348"/>
    </row>
    <row r="795" spans="1:10" s="310" customFormat="1" ht="29.25">
      <c r="A795" s="312" t="s">
        <v>361</v>
      </c>
      <c r="B795" s="137" t="s">
        <v>362</v>
      </c>
      <c r="C795" s="136"/>
      <c r="D795" s="136"/>
      <c r="E795" s="136"/>
      <c r="F795" s="358" t="s">
        <v>357</v>
      </c>
      <c r="G795" s="357">
        <v>42248</v>
      </c>
      <c r="H795" s="357">
        <v>42339</v>
      </c>
      <c r="I795" s="346">
        <v>0</v>
      </c>
      <c r="J795" s="346"/>
    </row>
    <row r="796" spans="1:10" s="310" customFormat="1" ht="12" customHeight="1">
      <c r="A796" s="349" t="s">
        <v>50</v>
      </c>
      <c r="B796" s="350"/>
      <c r="C796" s="136">
        <v>200</v>
      </c>
      <c r="D796" s="136">
        <v>0</v>
      </c>
      <c r="E796" s="136">
        <v>0</v>
      </c>
      <c r="F796" s="359"/>
      <c r="G796" s="347"/>
      <c r="H796" s="347"/>
      <c r="I796" s="347"/>
      <c r="J796" s="347"/>
    </row>
    <row r="797" spans="1:10" s="310" customFormat="1" ht="12.75">
      <c r="A797" s="349" t="s">
        <v>7</v>
      </c>
      <c r="B797" s="350"/>
      <c r="C797" s="136"/>
      <c r="D797" s="136"/>
      <c r="E797" s="136"/>
      <c r="F797" s="359"/>
      <c r="G797" s="347"/>
      <c r="H797" s="347"/>
      <c r="I797" s="347"/>
      <c r="J797" s="347"/>
    </row>
    <row r="798" spans="1:10" s="310" customFormat="1" ht="12.75">
      <c r="A798" s="349" t="s">
        <v>15</v>
      </c>
      <c r="B798" s="350"/>
      <c r="C798" s="136">
        <v>200</v>
      </c>
      <c r="D798" s="136">
        <v>0</v>
      </c>
      <c r="E798" s="136">
        <v>0</v>
      </c>
      <c r="F798" s="359"/>
      <c r="G798" s="347"/>
      <c r="H798" s="347"/>
      <c r="I798" s="347"/>
      <c r="J798" s="347"/>
    </row>
    <row r="799" spans="1:10" s="310" customFormat="1" ht="12.75">
      <c r="A799" s="349" t="s">
        <v>16</v>
      </c>
      <c r="B799" s="350"/>
      <c r="C799" s="136"/>
      <c r="D799" s="136"/>
      <c r="E799" s="136"/>
      <c r="F799" s="359"/>
      <c r="G799" s="347"/>
      <c r="H799" s="347"/>
      <c r="I799" s="347"/>
      <c r="J799" s="347"/>
    </row>
    <row r="800" spans="1:10" s="310" customFormat="1" ht="12.75">
      <c r="A800" s="349" t="s">
        <v>17</v>
      </c>
      <c r="B800" s="350"/>
      <c r="C800" s="136"/>
      <c r="D800" s="136"/>
      <c r="E800" s="136"/>
      <c r="F800" s="359"/>
      <c r="G800" s="347"/>
      <c r="H800" s="347"/>
      <c r="I800" s="347"/>
      <c r="J800" s="347"/>
    </row>
    <row r="801" spans="1:10" s="310" customFormat="1" ht="8.25" customHeight="1">
      <c r="A801" s="349" t="s">
        <v>848</v>
      </c>
      <c r="B801" s="351"/>
      <c r="C801" s="136"/>
      <c r="D801" s="136"/>
      <c r="E801" s="136"/>
      <c r="F801" s="359"/>
      <c r="G801" s="347"/>
      <c r="H801" s="347"/>
      <c r="I801" s="347"/>
      <c r="J801" s="347"/>
    </row>
    <row r="802" spans="1:10" s="310" customFormat="1" ht="12.75">
      <c r="A802" s="352" t="s">
        <v>849</v>
      </c>
      <c r="B802" s="353"/>
      <c r="C802" s="136"/>
      <c r="D802" s="136"/>
      <c r="E802" s="136"/>
      <c r="F802" s="360"/>
      <c r="G802" s="348"/>
      <c r="H802" s="348"/>
      <c r="I802" s="348"/>
      <c r="J802" s="348"/>
    </row>
    <row r="803" spans="1:10" s="310" customFormat="1" ht="73.5" customHeight="1">
      <c r="A803" s="322"/>
      <c r="B803" s="323" t="s">
        <v>363</v>
      </c>
      <c r="C803" s="136"/>
      <c r="D803" s="136"/>
      <c r="E803" s="136"/>
      <c r="F803" s="161" t="s">
        <v>136</v>
      </c>
      <c r="G803" s="320" t="s">
        <v>4</v>
      </c>
      <c r="H803" s="321">
        <v>42156</v>
      </c>
      <c r="I803" s="320" t="s">
        <v>4</v>
      </c>
      <c r="J803" s="320"/>
    </row>
    <row r="804" spans="1:10" s="310" customFormat="1" ht="39">
      <c r="A804" s="312" t="s">
        <v>364</v>
      </c>
      <c r="B804" s="137" t="s">
        <v>135</v>
      </c>
      <c r="C804" s="136"/>
      <c r="D804" s="136"/>
      <c r="E804" s="136"/>
      <c r="F804" s="358" t="s">
        <v>4</v>
      </c>
      <c r="G804" s="357">
        <v>42125</v>
      </c>
      <c r="H804" s="357">
        <v>42248</v>
      </c>
      <c r="I804" s="361">
        <f>SUM(I812,I820)</f>
        <v>64.98871</v>
      </c>
      <c r="J804" s="346"/>
    </row>
    <row r="805" spans="1:10" s="310" customFormat="1" ht="12.75">
      <c r="A805" s="349" t="s">
        <v>50</v>
      </c>
      <c r="B805" s="350"/>
      <c r="C805" s="136">
        <f>SUM(C823,C815,C814)</f>
        <v>65</v>
      </c>
      <c r="D805" s="136">
        <f>SUM(D813,D821)</f>
        <v>65</v>
      </c>
      <c r="E805" s="136">
        <f>SUM(E813,E821)</f>
        <v>64.98871</v>
      </c>
      <c r="F805" s="359"/>
      <c r="G805" s="347"/>
      <c r="H805" s="347"/>
      <c r="I805" s="362"/>
      <c r="J805" s="347"/>
    </row>
    <row r="806" spans="1:10" s="310" customFormat="1" ht="12.75">
      <c r="A806" s="349" t="s">
        <v>7</v>
      </c>
      <c r="B806" s="350"/>
      <c r="C806" s="136"/>
      <c r="D806" s="136"/>
      <c r="E806" s="136"/>
      <c r="F806" s="359"/>
      <c r="G806" s="347"/>
      <c r="H806" s="347"/>
      <c r="I806" s="362"/>
      <c r="J806" s="347"/>
    </row>
    <row r="807" spans="1:10" s="310" customFormat="1" ht="12.75">
      <c r="A807" s="349" t="s">
        <v>15</v>
      </c>
      <c r="B807" s="350"/>
      <c r="C807" s="136">
        <f>SUM(C815,C823)</f>
        <v>65</v>
      </c>
      <c r="D807" s="136">
        <f>SUM(D815,D823)</f>
        <v>65</v>
      </c>
      <c r="E807" s="136">
        <f>SUM(E815,E823)</f>
        <v>64.98871</v>
      </c>
      <c r="F807" s="359"/>
      <c r="G807" s="347"/>
      <c r="H807" s="347"/>
      <c r="I807" s="362"/>
      <c r="J807" s="347"/>
    </row>
    <row r="808" spans="1:10" s="310" customFormat="1" ht="15.75" customHeight="1">
      <c r="A808" s="349" t="s">
        <v>16</v>
      </c>
      <c r="B808" s="350"/>
      <c r="C808" s="136"/>
      <c r="D808" s="136"/>
      <c r="E808" s="136"/>
      <c r="F808" s="359"/>
      <c r="G808" s="347"/>
      <c r="H808" s="347"/>
      <c r="I808" s="362"/>
      <c r="J808" s="347"/>
    </row>
    <row r="809" spans="1:10" s="310" customFormat="1" ht="16.5" customHeight="1">
      <c r="A809" s="349" t="s">
        <v>17</v>
      </c>
      <c r="B809" s="350"/>
      <c r="C809" s="136"/>
      <c r="D809" s="136"/>
      <c r="E809" s="136"/>
      <c r="F809" s="359"/>
      <c r="G809" s="347"/>
      <c r="H809" s="347"/>
      <c r="I809" s="362"/>
      <c r="J809" s="347"/>
    </row>
    <row r="810" spans="1:10" s="310" customFormat="1" ht="16.5" customHeight="1">
      <c r="A810" s="349" t="s">
        <v>848</v>
      </c>
      <c r="B810" s="351"/>
      <c r="C810" s="136"/>
      <c r="D810" s="136"/>
      <c r="E810" s="136"/>
      <c r="F810" s="359"/>
      <c r="G810" s="347"/>
      <c r="H810" s="347"/>
      <c r="I810" s="362"/>
      <c r="J810" s="347"/>
    </row>
    <row r="811" spans="1:10" s="310" customFormat="1" ht="17.25" customHeight="1">
      <c r="A811" s="352" t="s">
        <v>849</v>
      </c>
      <c r="B811" s="353"/>
      <c r="C811" s="136"/>
      <c r="D811" s="136"/>
      <c r="E811" s="136"/>
      <c r="F811" s="360"/>
      <c r="G811" s="348"/>
      <c r="H811" s="348"/>
      <c r="I811" s="363"/>
      <c r="J811" s="348"/>
    </row>
    <row r="812" spans="1:10" s="310" customFormat="1" ht="43.5" customHeight="1">
      <c r="A812" s="312" t="s">
        <v>365</v>
      </c>
      <c r="B812" s="137" t="s">
        <v>366</v>
      </c>
      <c r="C812" s="136"/>
      <c r="D812" s="136"/>
      <c r="E812" s="136"/>
      <c r="F812" s="358" t="s">
        <v>136</v>
      </c>
      <c r="G812" s="357">
        <v>42217</v>
      </c>
      <c r="H812" s="357">
        <v>42248</v>
      </c>
      <c r="I812" s="346">
        <v>44.98871</v>
      </c>
      <c r="J812" s="346"/>
    </row>
    <row r="813" spans="1:10" s="310" customFormat="1" ht="12.75">
      <c r="A813" s="349" t="s">
        <v>50</v>
      </c>
      <c r="B813" s="350"/>
      <c r="C813" s="136">
        <v>45</v>
      </c>
      <c r="D813" s="136">
        <v>45</v>
      </c>
      <c r="E813" s="136">
        <v>44.98871</v>
      </c>
      <c r="F813" s="359"/>
      <c r="G813" s="347"/>
      <c r="H813" s="347"/>
      <c r="I813" s="347"/>
      <c r="J813" s="347"/>
    </row>
    <row r="814" spans="1:10" s="310" customFormat="1" ht="15.75" customHeight="1">
      <c r="A814" s="349" t="s">
        <v>7</v>
      </c>
      <c r="B814" s="350"/>
      <c r="C814" s="136"/>
      <c r="D814" s="136"/>
      <c r="E814" s="136"/>
      <c r="F814" s="359"/>
      <c r="G814" s="347"/>
      <c r="H814" s="347"/>
      <c r="I814" s="347"/>
      <c r="J814" s="347"/>
    </row>
    <row r="815" spans="1:10" s="310" customFormat="1" ht="17.25" customHeight="1">
      <c r="A815" s="349" t="s">
        <v>15</v>
      </c>
      <c r="B815" s="350"/>
      <c r="C815" s="136">
        <v>45</v>
      </c>
      <c r="D815" s="136">
        <v>45</v>
      </c>
      <c r="E815" s="136">
        <v>44.98871</v>
      </c>
      <c r="F815" s="359"/>
      <c r="G815" s="347"/>
      <c r="H815" s="347"/>
      <c r="I815" s="347"/>
      <c r="J815" s="347"/>
    </row>
    <row r="816" spans="1:10" s="310" customFormat="1" ht="25.5" customHeight="1">
      <c r="A816" s="349" t="s">
        <v>16</v>
      </c>
      <c r="B816" s="350"/>
      <c r="C816" s="136"/>
      <c r="D816" s="136"/>
      <c r="E816" s="136"/>
      <c r="F816" s="359"/>
      <c r="G816" s="347"/>
      <c r="H816" s="347"/>
      <c r="I816" s="347"/>
      <c r="J816" s="347"/>
    </row>
    <row r="817" spans="1:10" s="310" customFormat="1" ht="27" customHeight="1">
      <c r="A817" s="349" t="s">
        <v>17</v>
      </c>
      <c r="B817" s="350"/>
      <c r="C817" s="136"/>
      <c r="D817" s="136"/>
      <c r="E817" s="136"/>
      <c r="F817" s="359"/>
      <c r="G817" s="347"/>
      <c r="H817" s="347"/>
      <c r="I817" s="347"/>
      <c r="J817" s="347"/>
    </row>
    <row r="818" spans="1:10" s="310" customFormat="1" ht="46.5" customHeight="1">
      <c r="A818" s="349" t="s">
        <v>848</v>
      </c>
      <c r="B818" s="351"/>
      <c r="C818" s="136"/>
      <c r="D818" s="136"/>
      <c r="E818" s="136"/>
      <c r="F818" s="359"/>
      <c r="G818" s="347"/>
      <c r="H818" s="347"/>
      <c r="I818" s="347"/>
      <c r="J818" s="347"/>
    </row>
    <row r="819" spans="1:10" s="310" customFormat="1" ht="44.25" customHeight="1">
      <c r="A819" s="352" t="s">
        <v>849</v>
      </c>
      <c r="B819" s="353"/>
      <c r="C819" s="136"/>
      <c r="D819" s="136"/>
      <c r="E819" s="136"/>
      <c r="F819" s="360"/>
      <c r="G819" s="348"/>
      <c r="H819" s="348"/>
      <c r="I819" s="348"/>
      <c r="J819" s="348"/>
    </row>
    <row r="820" spans="1:10" s="310" customFormat="1" ht="29.25">
      <c r="A820" s="312" t="s">
        <v>367</v>
      </c>
      <c r="B820" s="137" t="s">
        <v>368</v>
      </c>
      <c r="C820" s="136"/>
      <c r="D820" s="136"/>
      <c r="E820" s="136"/>
      <c r="F820" s="354" t="s">
        <v>136</v>
      </c>
      <c r="G820" s="357">
        <v>42156</v>
      </c>
      <c r="H820" s="357">
        <v>42186</v>
      </c>
      <c r="I820" s="346">
        <v>20</v>
      </c>
      <c r="J820" s="346"/>
    </row>
    <row r="821" spans="1:10" s="310" customFormat="1" ht="12.75">
      <c r="A821" s="349" t="s">
        <v>50</v>
      </c>
      <c r="B821" s="350"/>
      <c r="C821" s="136">
        <v>20</v>
      </c>
      <c r="D821" s="136">
        <v>20</v>
      </c>
      <c r="E821" s="136">
        <v>20</v>
      </c>
      <c r="F821" s="355"/>
      <c r="G821" s="347"/>
      <c r="H821" s="347"/>
      <c r="I821" s="347"/>
      <c r="J821" s="347"/>
    </row>
    <row r="822" spans="1:10" s="310" customFormat="1" ht="12.75">
      <c r="A822" s="349" t="s">
        <v>7</v>
      </c>
      <c r="B822" s="350"/>
      <c r="C822" s="136"/>
      <c r="D822" s="136"/>
      <c r="E822" s="136"/>
      <c r="F822" s="355"/>
      <c r="G822" s="347"/>
      <c r="H822" s="347"/>
      <c r="I822" s="347"/>
      <c r="J822" s="347"/>
    </row>
    <row r="823" spans="1:10" s="310" customFormat="1" ht="12.75">
      <c r="A823" s="349" t="s">
        <v>15</v>
      </c>
      <c r="B823" s="350"/>
      <c r="C823" s="136">
        <v>20</v>
      </c>
      <c r="D823" s="136">
        <v>20</v>
      </c>
      <c r="E823" s="136">
        <v>20</v>
      </c>
      <c r="F823" s="355"/>
      <c r="G823" s="347"/>
      <c r="H823" s="347"/>
      <c r="I823" s="347"/>
      <c r="J823" s="347"/>
    </row>
    <row r="824" spans="1:10" s="310" customFormat="1" ht="12.75">
      <c r="A824" s="349" t="s">
        <v>16</v>
      </c>
      <c r="B824" s="350"/>
      <c r="C824" s="136"/>
      <c r="D824" s="136"/>
      <c r="E824" s="136"/>
      <c r="F824" s="355"/>
      <c r="G824" s="347"/>
      <c r="H824" s="347"/>
      <c r="I824" s="347"/>
      <c r="J824" s="347"/>
    </row>
    <row r="825" spans="1:10" s="310" customFormat="1" ht="12.75">
      <c r="A825" s="349" t="s">
        <v>17</v>
      </c>
      <c r="B825" s="350"/>
      <c r="C825" s="136"/>
      <c r="D825" s="136"/>
      <c r="E825" s="136"/>
      <c r="F825" s="355"/>
      <c r="G825" s="347"/>
      <c r="H825" s="347"/>
      <c r="I825" s="347"/>
      <c r="J825" s="347"/>
    </row>
    <row r="826" spans="1:10" s="310" customFormat="1" ht="12.75">
      <c r="A826" s="349" t="s">
        <v>848</v>
      </c>
      <c r="B826" s="351"/>
      <c r="C826" s="136"/>
      <c r="D826" s="136"/>
      <c r="E826" s="136"/>
      <c r="F826" s="355"/>
      <c r="G826" s="347"/>
      <c r="H826" s="347"/>
      <c r="I826" s="347"/>
      <c r="J826" s="347"/>
    </row>
    <row r="827" spans="1:10" s="310" customFormat="1" ht="12.75">
      <c r="A827" s="352" t="s">
        <v>849</v>
      </c>
      <c r="B827" s="353"/>
      <c r="C827" s="136"/>
      <c r="D827" s="136"/>
      <c r="E827" s="136"/>
      <c r="F827" s="356"/>
      <c r="G827" s="348"/>
      <c r="H827" s="348"/>
      <c r="I827" s="348"/>
      <c r="J827" s="348"/>
    </row>
    <row r="828" spans="1:10" s="310" customFormat="1" ht="89.25">
      <c r="A828" s="322"/>
      <c r="B828" s="323" t="s">
        <v>369</v>
      </c>
      <c r="C828" s="136"/>
      <c r="D828" s="136"/>
      <c r="E828" s="136"/>
      <c r="F828" s="161" t="s">
        <v>136</v>
      </c>
      <c r="G828" s="320" t="s">
        <v>4</v>
      </c>
      <c r="H828" s="321">
        <v>42248</v>
      </c>
      <c r="I828" s="320" t="s">
        <v>4</v>
      </c>
      <c r="J828" s="320"/>
    </row>
    <row r="829" spans="1:14" ht="18.75" customHeight="1">
      <c r="A829" s="420" t="s">
        <v>551</v>
      </c>
      <c r="B829" s="421"/>
      <c r="C829" s="421"/>
      <c r="D829" s="421"/>
      <c r="E829" s="421"/>
      <c r="F829" s="421"/>
      <c r="G829" s="421"/>
      <c r="H829" s="421"/>
      <c r="I829" s="421"/>
      <c r="J829" s="422"/>
      <c r="N829" s="324"/>
    </row>
    <row r="830" spans="1:14" ht="12">
      <c r="A830" s="453" t="s">
        <v>50</v>
      </c>
      <c r="B830" s="454"/>
      <c r="C830" s="325">
        <f>SUM(C832:C835)</f>
        <v>130003.97</v>
      </c>
      <c r="D830" s="326">
        <f>D831+D832+D833+D834+D835</f>
        <v>128135.85848</v>
      </c>
      <c r="E830" s="326">
        <f>E831+E832+E833+E834+E835</f>
        <v>128135.85848</v>
      </c>
      <c r="F830" s="431" t="s">
        <v>552</v>
      </c>
      <c r="G830" s="433" t="s">
        <v>553</v>
      </c>
      <c r="H830" s="299" t="s">
        <v>554</v>
      </c>
      <c r="I830" s="299"/>
      <c r="J830" s="299"/>
      <c r="N830" s="324"/>
    </row>
    <row r="831" spans="1:14" ht="12.75" customHeight="1">
      <c r="A831" s="453" t="s">
        <v>7</v>
      </c>
      <c r="B831" s="454"/>
      <c r="C831" s="325">
        <v>0</v>
      </c>
      <c r="D831" s="326">
        <v>0</v>
      </c>
      <c r="E831" s="326">
        <v>0</v>
      </c>
      <c r="F831" s="424"/>
      <c r="G831" s="426"/>
      <c r="H831" s="327"/>
      <c r="I831" s="327"/>
      <c r="J831" s="327"/>
      <c r="N831" s="324"/>
    </row>
    <row r="832" spans="1:10" ht="12.75" customHeight="1">
      <c r="A832" s="453" t="s">
        <v>15</v>
      </c>
      <c r="B832" s="454"/>
      <c r="C832" s="325">
        <f>C840+C848</f>
        <v>130003.97</v>
      </c>
      <c r="D832" s="325">
        <f>D840+D848</f>
        <v>128135.85848</v>
      </c>
      <c r="E832" s="325">
        <f>E840+E848</f>
        <v>128135.85848</v>
      </c>
      <c r="F832" s="424"/>
      <c r="G832" s="426"/>
      <c r="H832" s="327"/>
      <c r="I832" s="327"/>
      <c r="J832" s="327"/>
    </row>
    <row r="833" spans="1:10" ht="12.75" customHeight="1">
      <c r="A833" s="453" t="s">
        <v>16</v>
      </c>
      <c r="B833" s="454"/>
      <c r="C833" s="325">
        <v>0</v>
      </c>
      <c r="D833" s="326">
        <v>0</v>
      </c>
      <c r="E833" s="326">
        <v>0</v>
      </c>
      <c r="F833" s="424"/>
      <c r="G833" s="426"/>
      <c r="H833" s="327"/>
      <c r="I833" s="327"/>
      <c r="J833" s="327"/>
    </row>
    <row r="834" spans="1:10" ht="12.75" customHeight="1">
      <c r="A834" s="453" t="s">
        <v>17</v>
      </c>
      <c r="B834" s="454"/>
      <c r="C834" s="325">
        <v>0</v>
      </c>
      <c r="D834" s="326">
        <v>0</v>
      </c>
      <c r="E834" s="326">
        <v>0</v>
      </c>
      <c r="F834" s="424"/>
      <c r="G834" s="426"/>
      <c r="H834" s="327"/>
      <c r="I834" s="327"/>
      <c r="J834" s="327"/>
    </row>
    <row r="835" spans="1:10" ht="12.75" customHeight="1">
      <c r="A835" s="453" t="s">
        <v>5</v>
      </c>
      <c r="B835" s="454"/>
      <c r="C835" s="325">
        <v>0</v>
      </c>
      <c r="D835" s="326">
        <v>0</v>
      </c>
      <c r="E835" s="326">
        <v>0</v>
      </c>
      <c r="F835" s="425"/>
      <c r="G835" s="427"/>
      <c r="H835" s="301"/>
      <c r="I835" s="301"/>
      <c r="J835" s="301"/>
    </row>
    <row r="836" spans="1:10" ht="12.75" customHeight="1">
      <c r="A836" s="455" t="s">
        <v>555</v>
      </c>
      <c r="B836" s="455"/>
      <c r="C836" s="328"/>
      <c r="D836" s="328"/>
      <c r="E836" s="328"/>
      <c r="F836" s="328"/>
      <c r="G836" s="328"/>
      <c r="H836" s="328"/>
      <c r="I836" s="328"/>
      <c r="J836" s="329"/>
    </row>
    <row r="837" spans="1:10" ht="12.75" customHeight="1">
      <c r="A837" s="400" t="s">
        <v>154</v>
      </c>
      <c r="B837" s="401"/>
      <c r="C837" s="401"/>
      <c r="D837" s="401"/>
      <c r="E837" s="402"/>
      <c r="F837" s="431"/>
      <c r="G837" s="433" t="s">
        <v>553</v>
      </c>
      <c r="H837" s="433" t="s">
        <v>554</v>
      </c>
      <c r="I837" s="433"/>
      <c r="J837" s="433"/>
    </row>
    <row r="838" spans="1:10" ht="39" customHeight="1">
      <c r="A838" s="453" t="s">
        <v>50</v>
      </c>
      <c r="B838" s="454"/>
      <c r="C838" s="330">
        <f>SUM(C840:C843)</f>
        <v>26670.5</v>
      </c>
      <c r="D838" s="331">
        <f>D839+D840+D841+D842+D843</f>
        <v>25725.41848</v>
      </c>
      <c r="E838" s="331">
        <f>E839+E840+E841+E842+E843</f>
        <v>25725.41848</v>
      </c>
      <c r="F838" s="424"/>
      <c r="G838" s="426"/>
      <c r="H838" s="426"/>
      <c r="I838" s="426"/>
      <c r="J838" s="426"/>
    </row>
    <row r="839" spans="1:10" ht="12">
      <c r="A839" s="453" t="s">
        <v>7</v>
      </c>
      <c r="B839" s="454"/>
      <c r="C839" s="330">
        <v>0</v>
      </c>
      <c r="D839" s="331">
        <v>0</v>
      </c>
      <c r="E839" s="331">
        <v>0</v>
      </c>
      <c r="F839" s="424"/>
      <c r="G839" s="426"/>
      <c r="H839" s="426"/>
      <c r="I839" s="426"/>
      <c r="J839" s="426"/>
    </row>
    <row r="840" spans="1:10" ht="12.75" customHeight="1">
      <c r="A840" s="453" t="s">
        <v>15</v>
      </c>
      <c r="B840" s="454"/>
      <c r="C840" s="330">
        <v>26670.5</v>
      </c>
      <c r="D840" s="331">
        <v>25725.41848</v>
      </c>
      <c r="E840" s="331">
        <v>25725.41848</v>
      </c>
      <c r="F840" s="424"/>
      <c r="G840" s="426"/>
      <c r="H840" s="426"/>
      <c r="I840" s="426"/>
      <c r="J840" s="426"/>
    </row>
    <row r="841" spans="1:10" ht="12.75" customHeight="1">
      <c r="A841" s="453" t="s">
        <v>16</v>
      </c>
      <c r="B841" s="454"/>
      <c r="C841" s="330">
        <v>0</v>
      </c>
      <c r="D841" s="331">
        <v>0</v>
      </c>
      <c r="E841" s="331">
        <v>0</v>
      </c>
      <c r="F841" s="424"/>
      <c r="G841" s="426"/>
      <c r="H841" s="426"/>
      <c r="I841" s="426"/>
      <c r="J841" s="426"/>
    </row>
    <row r="842" spans="1:10" ht="12.75" customHeight="1">
      <c r="A842" s="453" t="s">
        <v>17</v>
      </c>
      <c r="B842" s="454"/>
      <c r="C842" s="330">
        <v>0</v>
      </c>
      <c r="D842" s="331">
        <v>0</v>
      </c>
      <c r="E842" s="331">
        <v>0</v>
      </c>
      <c r="F842" s="424"/>
      <c r="G842" s="426"/>
      <c r="H842" s="426"/>
      <c r="I842" s="426"/>
      <c r="J842" s="426"/>
    </row>
    <row r="843" spans="1:10" ht="12.75" customHeight="1">
      <c r="A843" s="453" t="s">
        <v>5</v>
      </c>
      <c r="B843" s="454"/>
      <c r="C843" s="330">
        <v>0</v>
      </c>
      <c r="D843" s="331">
        <v>0</v>
      </c>
      <c r="E843" s="331">
        <v>0</v>
      </c>
      <c r="F843" s="425"/>
      <c r="G843" s="427"/>
      <c r="H843" s="427"/>
      <c r="I843" s="427"/>
      <c r="J843" s="427"/>
    </row>
    <row r="844" spans="1:10" ht="12.75" customHeight="1">
      <c r="A844" s="328"/>
      <c r="B844" s="328"/>
      <c r="C844" s="328"/>
      <c r="D844" s="328"/>
      <c r="E844" s="328"/>
      <c r="F844" s="328"/>
      <c r="G844" s="328"/>
      <c r="H844" s="328"/>
      <c r="I844" s="328"/>
      <c r="J844" s="329"/>
    </row>
    <row r="845" spans="1:10" ht="12.75" customHeight="1">
      <c r="A845" s="400" t="s">
        <v>379</v>
      </c>
      <c r="B845" s="401"/>
      <c r="C845" s="401"/>
      <c r="D845" s="401"/>
      <c r="E845" s="402"/>
      <c r="F845" s="431"/>
      <c r="G845" s="433" t="s">
        <v>553</v>
      </c>
      <c r="H845" s="433" t="s">
        <v>554</v>
      </c>
      <c r="I845" s="433"/>
      <c r="J845" s="433"/>
    </row>
    <row r="846" spans="1:10" ht="12.75" customHeight="1">
      <c r="A846" s="453" t="s">
        <v>50</v>
      </c>
      <c r="B846" s="454"/>
      <c r="C846" s="330">
        <f>SUM(C848:C851)</f>
        <v>103333.47</v>
      </c>
      <c r="D846" s="331">
        <f>D847+D848+D849+D850+D851</f>
        <v>102410.44</v>
      </c>
      <c r="E846" s="331">
        <f>E847+E848+E849+E850+E851</f>
        <v>102410.44</v>
      </c>
      <c r="F846" s="424"/>
      <c r="G846" s="426"/>
      <c r="H846" s="426"/>
      <c r="I846" s="426"/>
      <c r="J846" s="426"/>
    </row>
    <row r="847" spans="1:10" ht="48.75" customHeight="1">
      <c r="A847" s="453" t="s">
        <v>7</v>
      </c>
      <c r="B847" s="454"/>
      <c r="C847" s="330">
        <v>0</v>
      </c>
      <c r="D847" s="331">
        <v>0</v>
      </c>
      <c r="E847" s="331">
        <v>0</v>
      </c>
      <c r="F847" s="424"/>
      <c r="G847" s="426"/>
      <c r="H847" s="426"/>
      <c r="I847" s="426"/>
      <c r="J847" s="426"/>
    </row>
    <row r="848" spans="1:10" ht="12">
      <c r="A848" s="453" t="s">
        <v>15</v>
      </c>
      <c r="B848" s="454"/>
      <c r="C848" s="332">
        <v>103333.47</v>
      </c>
      <c r="D848" s="332">
        <v>102410.44</v>
      </c>
      <c r="E848" s="332">
        <v>102410.44</v>
      </c>
      <c r="F848" s="424"/>
      <c r="G848" s="426"/>
      <c r="H848" s="426"/>
      <c r="I848" s="426"/>
      <c r="J848" s="426"/>
    </row>
    <row r="849" spans="1:10" ht="12.75" customHeight="1">
      <c r="A849" s="453" t="s">
        <v>16</v>
      </c>
      <c r="B849" s="454"/>
      <c r="C849" s="330">
        <v>0</v>
      </c>
      <c r="D849" s="331">
        <v>0</v>
      </c>
      <c r="E849" s="331">
        <v>0</v>
      </c>
      <c r="F849" s="424"/>
      <c r="G849" s="426"/>
      <c r="H849" s="426"/>
      <c r="I849" s="426"/>
      <c r="J849" s="426"/>
    </row>
    <row r="850" spans="1:10" ht="12.75" customHeight="1">
      <c r="A850" s="453" t="s">
        <v>17</v>
      </c>
      <c r="B850" s="454"/>
      <c r="C850" s="330">
        <v>0</v>
      </c>
      <c r="D850" s="331">
        <v>0</v>
      </c>
      <c r="E850" s="331">
        <v>0</v>
      </c>
      <c r="F850" s="424"/>
      <c r="G850" s="426"/>
      <c r="H850" s="426"/>
      <c r="I850" s="426"/>
      <c r="J850" s="426"/>
    </row>
    <row r="851" spans="1:10" ht="29.25" customHeight="1">
      <c r="A851" s="453" t="s">
        <v>5</v>
      </c>
      <c r="B851" s="454"/>
      <c r="C851" s="330">
        <v>0</v>
      </c>
      <c r="D851" s="331">
        <v>0</v>
      </c>
      <c r="E851" s="331">
        <v>0</v>
      </c>
      <c r="F851" s="425"/>
      <c r="G851" s="427"/>
      <c r="H851" s="427"/>
      <c r="I851" s="427"/>
      <c r="J851" s="427"/>
    </row>
  </sheetData>
  <sheetProtection/>
  <mergeCells count="2516">
    <mergeCell ref="A256:B256"/>
    <mergeCell ref="A214:E214"/>
    <mergeCell ref="A215:B215"/>
    <mergeCell ref="A223:B223"/>
    <mergeCell ref="A231:B231"/>
    <mergeCell ref="A240:E240"/>
    <mergeCell ref="A248:B248"/>
    <mergeCell ref="B249:E249"/>
    <mergeCell ref="A237:B237"/>
    <mergeCell ref="A238:B238"/>
    <mergeCell ref="A195:B195"/>
    <mergeCell ref="A155:E155"/>
    <mergeCell ref="A194:B194"/>
    <mergeCell ref="A193:E193"/>
    <mergeCell ref="A204:E204"/>
    <mergeCell ref="A205:B205"/>
    <mergeCell ref="B196:E196"/>
    <mergeCell ref="A183:B183"/>
    <mergeCell ref="A184:B184"/>
    <mergeCell ref="B185:E185"/>
    <mergeCell ref="I845:I851"/>
    <mergeCell ref="J845:J851"/>
    <mergeCell ref="A846:B846"/>
    <mergeCell ref="A847:B847"/>
    <mergeCell ref="A848:B848"/>
    <mergeCell ref="A849:B849"/>
    <mergeCell ref="A850:B850"/>
    <mergeCell ref="A851:B851"/>
    <mergeCell ref="F845:F851"/>
    <mergeCell ref="G845:G851"/>
    <mergeCell ref="H845:H851"/>
    <mergeCell ref="A837:E837"/>
    <mergeCell ref="F837:F843"/>
    <mergeCell ref="G837:G843"/>
    <mergeCell ref="H837:H843"/>
    <mergeCell ref="A845:E845"/>
    <mergeCell ref="A842:B842"/>
    <mergeCell ref="I837:I843"/>
    <mergeCell ref="J837:J843"/>
    <mergeCell ref="A838:B838"/>
    <mergeCell ref="A839:B839"/>
    <mergeCell ref="A840:B840"/>
    <mergeCell ref="A841:B841"/>
    <mergeCell ref="A843:B843"/>
    <mergeCell ref="A429:B429"/>
    <mergeCell ref="A430:B430"/>
    <mergeCell ref="A426:B426"/>
    <mergeCell ref="A395:B395"/>
    <mergeCell ref="A829:J829"/>
    <mergeCell ref="A830:B830"/>
    <mergeCell ref="F830:F835"/>
    <mergeCell ref="A403:B403"/>
    <mergeCell ref="A422:B422"/>
    <mergeCell ref="A397:B397"/>
    <mergeCell ref="A404:B404"/>
    <mergeCell ref="A411:B411"/>
    <mergeCell ref="A420:B420"/>
    <mergeCell ref="A427:B427"/>
    <mergeCell ref="A425:B425"/>
    <mergeCell ref="A781:B781"/>
    <mergeCell ref="A753:B753"/>
    <mergeCell ref="A754:B754"/>
    <mergeCell ref="A524:B524"/>
    <mergeCell ref="A525:B525"/>
    <mergeCell ref="A782:B782"/>
    <mergeCell ref="A783:B783"/>
    <mergeCell ref="A776:B776"/>
    <mergeCell ref="A396:B396"/>
    <mergeCell ref="A398:B398"/>
    <mergeCell ref="A399:B399"/>
    <mergeCell ref="A400:B400"/>
    <mergeCell ref="A418:B418"/>
    <mergeCell ref="A780:B780"/>
    <mergeCell ref="A772:B772"/>
    <mergeCell ref="A405:B405"/>
    <mergeCell ref="A406:B406"/>
    <mergeCell ref="A407:B407"/>
    <mergeCell ref="A410:B410"/>
    <mergeCell ref="A413:B413"/>
    <mergeCell ref="A423:B423"/>
    <mergeCell ref="A424:B424"/>
    <mergeCell ref="A383:B383"/>
    <mergeCell ref="A809:B809"/>
    <mergeCell ref="A784:B784"/>
    <mergeCell ref="A401:B401"/>
    <mergeCell ref="G830:G835"/>
    <mergeCell ref="A834:B834"/>
    <mergeCell ref="A835:B835"/>
    <mergeCell ref="A831:B831"/>
    <mergeCell ref="A832:B832"/>
    <mergeCell ref="A833:B833"/>
    <mergeCell ref="A785:B785"/>
    <mergeCell ref="A378:B378"/>
    <mergeCell ref="A379:B379"/>
    <mergeCell ref="A380:B380"/>
    <mergeCell ref="A808:B808"/>
    <mergeCell ref="A836:B836"/>
    <mergeCell ref="A381:B381"/>
    <mergeCell ref="A382:B382"/>
    <mergeCell ref="A386:B386"/>
    <mergeCell ref="A384:B384"/>
    <mergeCell ref="A387:B387"/>
    <mergeCell ref="A388:B388"/>
    <mergeCell ref="A773:B773"/>
    <mergeCell ref="A774:B774"/>
    <mergeCell ref="A775:B775"/>
    <mergeCell ref="A392:B392"/>
    <mergeCell ref="A394:B394"/>
    <mergeCell ref="A414:B414"/>
    <mergeCell ref="A415:B415"/>
    <mergeCell ref="A419:B419"/>
    <mergeCell ref="AN368:AN374"/>
    <mergeCell ref="AO368:AO374"/>
    <mergeCell ref="AG368:AG374"/>
    <mergeCell ref="AH368:AH374"/>
    <mergeCell ref="AI368:AI374"/>
    <mergeCell ref="AJ368:AJ374"/>
    <mergeCell ref="AK368:AK374"/>
    <mergeCell ref="AL368:AL374"/>
    <mergeCell ref="A373:B373"/>
    <mergeCell ref="A374:B374"/>
    <mergeCell ref="F746:F754"/>
    <mergeCell ref="G746:G754"/>
    <mergeCell ref="H746:H754"/>
    <mergeCell ref="AM368:AM374"/>
    <mergeCell ref="H393:H401"/>
    <mergeCell ref="A416:B416"/>
    <mergeCell ref="A417:B417"/>
    <mergeCell ref="A428:B428"/>
    <mergeCell ref="AA368:AA374"/>
    <mergeCell ref="AB368:AB374"/>
    <mergeCell ref="AC368:AC374"/>
    <mergeCell ref="AD368:AD374"/>
    <mergeCell ref="AE368:AE374"/>
    <mergeCell ref="AF368:AF374"/>
    <mergeCell ref="U368:U374"/>
    <mergeCell ref="V368:V374"/>
    <mergeCell ref="W368:W374"/>
    <mergeCell ref="X368:X374"/>
    <mergeCell ref="Y368:Y374"/>
    <mergeCell ref="Z368:Z374"/>
    <mergeCell ref="O368:O374"/>
    <mergeCell ref="P368:P374"/>
    <mergeCell ref="Q368:Q374"/>
    <mergeCell ref="R368:R374"/>
    <mergeCell ref="S368:S374"/>
    <mergeCell ref="T368:T374"/>
    <mergeCell ref="I368:I374"/>
    <mergeCell ref="J368:J374"/>
    <mergeCell ref="K368:K374"/>
    <mergeCell ref="L368:L374"/>
    <mergeCell ref="M368:M374"/>
    <mergeCell ref="N368:N374"/>
    <mergeCell ref="A366:B366"/>
    <mergeCell ref="A367:B367"/>
    <mergeCell ref="B368:E368"/>
    <mergeCell ref="F368:F374"/>
    <mergeCell ref="G368:G374"/>
    <mergeCell ref="H368:H374"/>
    <mergeCell ref="A369:B369"/>
    <mergeCell ref="A370:B370"/>
    <mergeCell ref="A371:B371"/>
    <mergeCell ref="A372:B372"/>
    <mergeCell ref="B361:E361"/>
    <mergeCell ref="F361:F367"/>
    <mergeCell ref="G361:G367"/>
    <mergeCell ref="H361:H367"/>
    <mergeCell ref="I361:I367"/>
    <mergeCell ref="J361:J367"/>
    <mergeCell ref="A362:B362"/>
    <mergeCell ref="A363:B363"/>
    <mergeCell ref="A364:B364"/>
    <mergeCell ref="A365:B365"/>
    <mergeCell ref="AO355:AO360"/>
    <mergeCell ref="A356:B356"/>
    <mergeCell ref="A357:B357"/>
    <mergeCell ref="A358:B358"/>
    <mergeCell ref="A359:B359"/>
    <mergeCell ref="A360:B360"/>
    <mergeCell ref="AI355:AI360"/>
    <mergeCell ref="AJ355:AJ360"/>
    <mergeCell ref="AK355:AK360"/>
    <mergeCell ref="AL355:AL360"/>
    <mergeCell ref="AM355:AM360"/>
    <mergeCell ref="AN355:AN360"/>
    <mergeCell ref="AC355:AC360"/>
    <mergeCell ref="AD355:AD360"/>
    <mergeCell ref="AE355:AE360"/>
    <mergeCell ref="AF355:AF360"/>
    <mergeCell ref="AG355:AG360"/>
    <mergeCell ref="AH355:AH360"/>
    <mergeCell ref="W355:W360"/>
    <mergeCell ref="X355:X360"/>
    <mergeCell ref="Y355:Y360"/>
    <mergeCell ref="Z355:Z360"/>
    <mergeCell ref="AA355:AA360"/>
    <mergeCell ref="AB355:AB360"/>
    <mergeCell ref="Q355:Q360"/>
    <mergeCell ref="R355:R360"/>
    <mergeCell ref="S355:S360"/>
    <mergeCell ref="T355:T360"/>
    <mergeCell ref="U355:U360"/>
    <mergeCell ref="V355:V360"/>
    <mergeCell ref="K355:K360"/>
    <mergeCell ref="L355:L360"/>
    <mergeCell ref="M355:M360"/>
    <mergeCell ref="N355:N360"/>
    <mergeCell ref="O355:O360"/>
    <mergeCell ref="P355:P360"/>
    <mergeCell ref="B354:E354"/>
    <mergeCell ref="F354:F360"/>
    <mergeCell ref="G354:G360"/>
    <mergeCell ref="H354:H360"/>
    <mergeCell ref="I354:I360"/>
    <mergeCell ref="J354:J360"/>
    <mergeCell ref="A355:B355"/>
    <mergeCell ref="AO347:AO353"/>
    <mergeCell ref="A348:B348"/>
    <mergeCell ref="A349:B349"/>
    <mergeCell ref="A350:B350"/>
    <mergeCell ref="A351:B351"/>
    <mergeCell ref="A352:B352"/>
    <mergeCell ref="A353:B353"/>
    <mergeCell ref="AI347:AI353"/>
    <mergeCell ref="AJ347:AJ353"/>
    <mergeCell ref="AK347:AK353"/>
    <mergeCell ref="AL347:AL353"/>
    <mergeCell ref="AM347:AM353"/>
    <mergeCell ref="AN347:AN353"/>
    <mergeCell ref="AC347:AC353"/>
    <mergeCell ref="AD347:AD353"/>
    <mergeCell ref="AE347:AE353"/>
    <mergeCell ref="AF347:AF353"/>
    <mergeCell ref="AG347:AG353"/>
    <mergeCell ref="AH347:AH353"/>
    <mergeCell ref="W347:W353"/>
    <mergeCell ref="X347:X353"/>
    <mergeCell ref="Y347:Y353"/>
    <mergeCell ref="Z347:Z353"/>
    <mergeCell ref="AA347:AA353"/>
    <mergeCell ref="AB347:AB353"/>
    <mergeCell ref="Q347:Q353"/>
    <mergeCell ref="R347:R353"/>
    <mergeCell ref="S347:S353"/>
    <mergeCell ref="T347:T353"/>
    <mergeCell ref="U347:U353"/>
    <mergeCell ref="V347:V353"/>
    <mergeCell ref="K347:K353"/>
    <mergeCell ref="L347:L353"/>
    <mergeCell ref="M347:M353"/>
    <mergeCell ref="N347:N353"/>
    <mergeCell ref="O347:O353"/>
    <mergeCell ref="P347:P353"/>
    <mergeCell ref="B347:E347"/>
    <mergeCell ref="F347:F353"/>
    <mergeCell ref="G347:G353"/>
    <mergeCell ref="H347:H353"/>
    <mergeCell ref="I347:I353"/>
    <mergeCell ref="J347:J353"/>
    <mergeCell ref="AO339:AO345"/>
    <mergeCell ref="A340:B340"/>
    <mergeCell ref="A341:B341"/>
    <mergeCell ref="A342:B342"/>
    <mergeCell ref="A343:B343"/>
    <mergeCell ref="A344:B344"/>
    <mergeCell ref="A345:B345"/>
    <mergeCell ref="AI339:AI345"/>
    <mergeCell ref="AJ339:AJ345"/>
    <mergeCell ref="AL339:AL345"/>
    <mergeCell ref="AM339:AM345"/>
    <mergeCell ref="AN339:AN345"/>
    <mergeCell ref="AC339:AC345"/>
    <mergeCell ref="AD339:AD345"/>
    <mergeCell ref="AE339:AE345"/>
    <mergeCell ref="AF339:AF345"/>
    <mergeCell ref="AG339:AG345"/>
    <mergeCell ref="AH339:AH345"/>
    <mergeCell ref="X339:X345"/>
    <mergeCell ref="Y339:Y345"/>
    <mergeCell ref="Z339:Z345"/>
    <mergeCell ref="AA339:AA345"/>
    <mergeCell ref="AB339:AB345"/>
    <mergeCell ref="AK339:AK345"/>
    <mergeCell ref="R339:R345"/>
    <mergeCell ref="S339:S345"/>
    <mergeCell ref="T339:T345"/>
    <mergeCell ref="U339:U345"/>
    <mergeCell ref="V339:V345"/>
    <mergeCell ref="W339:W345"/>
    <mergeCell ref="L339:L345"/>
    <mergeCell ref="M339:M345"/>
    <mergeCell ref="N339:N345"/>
    <mergeCell ref="O339:O345"/>
    <mergeCell ref="P339:P345"/>
    <mergeCell ref="Q339:Q345"/>
    <mergeCell ref="B339:E339"/>
    <mergeCell ref="G339:G345"/>
    <mergeCell ref="H339:H345"/>
    <mergeCell ref="I339:I345"/>
    <mergeCell ref="J339:J345"/>
    <mergeCell ref="K339:K345"/>
    <mergeCell ref="F339:F345"/>
    <mergeCell ref="AO332:AO338"/>
    <mergeCell ref="A333:B333"/>
    <mergeCell ref="A334:B334"/>
    <mergeCell ref="A335:B335"/>
    <mergeCell ref="A336:B336"/>
    <mergeCell ref="A337:B337"/>
    <mergeCell ref="A338:B338"/>
    <mergeCell ref="AI332:AI338"/>
    <mergeCell ref="AJ332:AJ338"/>
    <mergeCell ref="AK332:AK338"/>
    <mergeCell ref="AL332:AL338"/>
    <mergeCell ref="AM332:AM338"/>
    <mergeCell ref="AN332:AN338"/>
    <mergeCell ref="AC332:AC338"/>
    <mergeCell ref="AD332:AD338"/>
    <mergeCell ref="AE332:AE338"/>
    <mergeCell ref="AF332:AF338"/>
    <mergeCell ref="AG332:AG338"/>
    <mergeCell ref="AH332:AH338"/>
    <mergeCell ref="W332:W338"/>
    <mergeCell ref="X332:X338"/>
    <mergeCell ref="Y332:Y338"/>
    <mergeCell ref="Z332:Z338"/>
    <mergeCell ref="AA332:AA338"/>
    <mergeCell ref="AB332:AB338"/>
    <mergeCell ref="Q332:Q338"/>
    <mergeCell ref="R332:R338"/>
    <mergeCell ref="S332:S338"/>
    <mergeCell ref="T332:T338"/>
    <mergeCell ref="U332:U338"/>
    <mergeCell ref="V332:V338"/>
    <mergeCell ref="K332:K338"/>
    <mergeCell ref="L332:L338"/>
    <mergeCell ref="M332:M338"/>
    <mergeCell ref="N332:N338"/>
    <mergeCell ref="O332:O338"/>
    <mergeCell ref="P332:P338"/>
    <mergeCell ref="B332:E332"/>
    <mergeCell ref="F332:F338"/>
    <mergeCell ref="G332:G338"/>
    <mergeCell ref="H332:H338"/>
    <mergeCell ref="I332:I338"/>
    <mergeCell ref="J332:J338"/>
    <mergeCell ref="AO325:AO331"/>
    <mergeCell ref="A326:B326"/>
    <mergeCell ref="A327:B327"/>
    <mergeCell ref="A328:B328"/>
    <mergeCell ref="A329:B329"/>
    <mergeCell ref="A330:B330"/>
    <mergeCell ref="A331:B331"/>
    <mergeCell ref="AI325:AI331"/>
    <mergeCell ref="AJ325:AJ331"/>
    <mergeCell ref="AK325:AK331"/>
    <mergeCell ref="AL325:AL331"/>
    <mergeCell ref="AM325:AM331"/>
    <mergeCell ref="AN325:AN331"/>
    <mergeCell ref="AC325:AC331"/>
    <mergeCell ref="AD325:AD331"/>
    <mergeCell ref="AE325:AE331"/>
    <mergeCell ref="AF325:AF331"/>
    <mergeCell ref="AG325:AG331"/>
    <mergeCell ref="AH325:AH331"/>
    <mergeCell ref="W325:W331"/>
    <mergeCell ref="X325:X331"/>
    <mergeCell ref="Y325:Y331"/>
    <mergeCell ref="Z325:Z331"/>
    <mergeCell ref="AA325:AA331"/>
    <mergeCell ref="AB325:AB331"/>
    <mergeCell ref="Q325:Q331"/>
    <mergeCell ref="R325:R331"/>
    <mergeCell ref="S325:S331"/>
    <mergeCell ref="T325:T331"/>
    <mergeCell ref="U325:U331"/>
    <mergeCell ref="V325:V331"/>
    <mergeCell ref="K325:K331"/>
    <mergeCell ref="L325:L331"/>
    <mergeCell ref="M325:M331"/>
    <mergeCell ref="N325:N331"/>
    <mergeCell ref="O325:O331"/>
    <mergeCell ref="P325:P331"/>
    <mergeCell ref="B325:E325"/>
    <mergeCell ref="F325:F331"/>
    <mergeCell ref="G325:G331"/>
    <mergeCell ref="H325:H331"/>
    <mergeCell ref="I325:I331"/>
    <mergeCell ref="J325:J331"/>
    <mergeCell ref="AO318:AO324"/>
    <mergeCell ref="A319:B319"/>
    <mergeCell ref="A320:B320"/>
    <mergeCell ref="A321:B321"/>
    <mergeCell ref="A322:B322"/>
    <mergeCell ref="A323:B323"/>
    <mergeCell ref="A324:B324"/>
    <mergeCell ref="AI318:AI324"/>
    <mergeCell ref="AJ318:AJ324"/>
    <mergeCell ref="AK318:AK324"/>
    <mergeCell ref="AL318:AL324"/>
    <mergeCell ref="AM318:AM324"/>
    <mergeCell ref="AN318:AN324"/>
    <mergeCell ref="AC318:AC324"/>
    <mergeCell ref="AD318:AD324"/>
    <mergeCell ref="AE318:AE324"/>
    <mergeCell ref="AF318:AF324"/>
    <mergeCell ref="AG318:AG324"/>
    <mergeCell ref="AH318:AH324"/>
    <mergeCell ref="W318:W324"/>
    <mergeCell ref="X318:X324"/>
    <mergeCell ref="Y318:Y324"/>
    <mergeCell ref="Z318:Z324"/>
    <mergeCell ref="AA318:AA324"/>
    <mergeCell ref="AB318:AB324"/>
    <mergeCell ref="Q318:Q324"/>
    <mergeCell ref="R318:R324"/>
    <mergeCell ref="S318:S324"/>
    <mergeCell ref="T318:T324"/>
    <mergeCell ref="U318:U324"/>
    <mergeCell ref="V318:V324"/>
    <mergeCell ref="K318:K324"/>
    <mergeCell ref="L318:L324"/>
    <mergeCell ref="M318:M324"/>
    <mergeCell ref="N318:N324"/>
    <mergeCell ref="O318:O324"/>
    <mergeCell ref="P318:P324"/>
    <mergeCell ref="B318:E318"/>
    <mergeCell ref="F318:F324"/>
    <mergeCell ref="G318:G324"/>
    <mergeCell ref="H318:H324"/>
    <mergeCell ref="I318:I324"/>
    <mergeCell ref="J318:J324"/>
    <mergeCell ref="AO312:AO317"/>
    <mergeCell ref="A313:B313"/>
    <mergeCell ref="A314:B314"/>
    <mergeCell ref="A315:B315"/>
    <mergeCell ref="A316:B316"/>
    <mergeCell ref="A317:B317"/>
    <mergeCell ref="AI312:AI317"/>
    <mergeCell ref="AJ312:AJ317"/>
    <mergeCell ref="AK312:AK317"/>
    <mergeCell ref="AL312:AL317"/>
    <mergeCell ref="AM312:AM317"/>
    <mergeCell ref="AN312:AN317"/>
    <mergeCell ref="AC312:AC317"/>
    <mergeCell ref="AD312:AD317"/>
    <mergeCell ref="AE312:AE317"/>
    <mergeCell ref="AF312:AF317"/>
    <mergeCell ref="AG312:AG317"/>
    <mergeCell ref="AH312:AH317"/>
    <mergeCell ref="W312:W317"/>
    <mergeCell ref="X312:X317"/>
    <mergeCell ref="Y312:Y317"/>
    <mergeCell ref="Z312:Z317"/>
    <mergeCell ref="AA312:AA317"/>
    <mergeCell ref="AB312:AB317"/>
    <mergeCell ref="Q312:Q317"/>
    <mergeCell ref="R312:R317"/>
    <mergeCell ref="S312:S317"/>
    <mergeCell ref="T312:T317"/>
    <mergeCell ref="U312:U317"/>
    <mergeCell ref="V312:V317"/>
    <mergeCell ref="K312:K317"/>
    <mergeCell ref="L312:L317"/>
    <mergeCell ref="M312:M317"/>
    <mergeCell ref="N312:N317"/>
    <mergeCell ref="O312:O317"/>
    <mergeCell ref="P312:P317"/>
    <mergeCell ref="B311:E311"/>
    <mergeCell ref="F311:F317"/>
    <mergeCell ref="G311:G317"/>
    <mergeCell ref="H311:H317"/>
    <mergeCell ref="I311:I317"/>
    <mergeCell ref="J311:J317"/>
    <mergeCell ref="A312:B312"/>
    <mergeCell ref="AM302:AM308"/>
    <mergeCell ref="AN302:AN308"/>
    <mergeCell ref="AO302:AO308"/>
    <mergeCell ref="A303:B303"/>
    <mergeCell ref="A304:B304"/>
    <mergeCell ref="A305:B305"/>
    <mergeCell ref="A306:B306"/>
    <mergeCell ref="A307:B307"/>
    <mergeCell ref="A308:B308"/>
    <mergeCell ref="AG302:AG308"/>
    <mergeCell ref="AH302:AH308"/>
    <mergeCell ref="AI302:AI308"/>
    <mergeCell ref="AJ302:AJ308"/>
    <mergeCell ref="AK302:AK308"/>
    <mergeCell ref="AL302:AL308"/>
    <mergeCell ref="AA302:AA308"/>
    <mergeCell ref="AB302:AB308"/>
    <mergeCell ref="AC302:AC308"/>
    <mergeCell ref="AD302:AD308"/>
    <mergeCell ref="AE302:AE308"/>
    <mergeCell ref="AF302:AF308"/>
    <mergeCell ref="U302:U308"/>
    <mergeCell ref="V302:V308"/>
    <mergeCell ref="W302:W308"/>
    <mergeCell ref="X302:X308"/>
    <mergeCell ref="Y302:Y308"/>
    <mergeCell ref="Z302:Z308"/>
    <mergeCell ref="O302:O308"/>
    <mergeCell ref="P302:P308"/>
    <mergeCell ref="Q302:Q308"/>
    <mergeCell ref="R302:R308"/>
    <mergeCell ref="S302:S308"/>
    <mergeCell ref="T302:T308"/>
    <mergeCell ref="I302:I309"/>
    <mergeCell ref="J302:J309"/>
    <mergeCell ref="K302:K308"/>
    <mergeCell ref="L302:L308"/>
    <mergeCell ref="M302:M308"/>
    <mergeCell ref="N302:N308"/>
    <mergeCell ref="B302:E302"/>
    <mergeCell ref="F302:F309"/>
    <mergeCell ref="G302:G309"/>
    <mergeCell ref="H302:H309"/>
    <mergeCell ref="A309:E309"/>
    <mergeCell ref="F295:F301"/>
    <mergeCell ref="G295:G301"/>
    <mergeCell ref="H295:H301"/>
    <mergeCell ref="I295:I301"/>
    <mergeCell ref="J295:J301"/>
    <mergeCell ref="A296:B296"/>
    <mergeCell ref="A297:B297"/>
    <mergeCell ref="A298:B298"/>
    <mergeCell ref="A299:B299"/>
    <mergeCell ref="A300:B300"/>
    <mergeCell ref="A301:B301"/>
    <mergeCell ref="AO288:AO294"/>
    <mergeCell ref="A289:B289"/>
    <mergeCell ref="A290:B290"/>
    <mergeCell ref="A291:B291"/>
    <mergeCell ref="A292:B292"/>
    <mergeCell ref="A293:B293"/>
    <mergeCell ref="A294:B294"/>
    <mergeCell ref="AI288:AI294"/>
    <mergeCell ref="AJ288:AJ294"/>
    <mergeCell ref="AK288:AK294"/>
    <mergeCell ref="AM288:AM294"/>
    <mergeCell ref="AN288:AN294"/>
    <mergeCell ref="AC288:AC294"/>
    <mergeCell ref="AD288:AD294"/>
    <mergeCell ref="AE288:AE294"/>
    <mergeCell ref="AF288:AF294"/>
    <mergeCell ref="AG288:AG294"/>
    <mergeCell ref="AH288:AH294"/>
    <mergeCell ref="X288:X294"/>
    <mergeCell ref="Y288:Y294"/>
    <mergeCell ref="Z288:Z294"/>
    <mergeCell ref="AA288:AA294"/>
    <mergeCell ref="AB288:AB294"/>
    <mergeCell ref="AL288:AL294"/>
    <mergeCell ref="R288:R294"/>
    <mergeCell ref="S288:S294"/>
    <mergeCell ref="T288:T294"/>
    <mergeCell ref="U288:U294"/>
    <mergeCell ref="V288:V294"/>
    <mergeCell ref="W288:W294"/>
    <mergeCell ref="L288:L294"/>
    <mergeCell ref="M288:M294"/>
    <mergeCell ref="N288:N294"/>
    <mergeCell ref="O288:O294"/>
    <mergeCell ref="P288:P294"/>
    <mergeCell ref="Q288:Q294"/>
    <mergeCell ref="F288:F294"/>
    <mergeCell ref="G288:G294"/>
    <mergeCell ref="H288:H294"/>
    <mergeCell ref="I288:I294"/>
    <mergeCell ref="J288:J294"/>
    <mergeCell ref="K288:K294"/>
    <mergeCell ref="AO281:AO287"/>
    <mergeCell ref="A282:B282"/>
    <mergeCell ref="A283:B283"/>
    <mergeCell ref="A284:B284"/>
    <mergeCell ref="A285:B285"/>
    <mergeCell ref="A286:B286"/>
    <mergeCell ref="A287:B287"/>
    <mergeCell ref="AI281:AI287"/>
    <mergeCell ref="AJ281:AJ287"/>
    <mergeCell ref="AK281:AK287"/>
    <mergeCell ref="AM281:AM287"/>
    <mergeCell ref="AN281:AN287"/>
    <mergeCell ref="AC281:AC287"/>
    <mergeCell ref="AD281:AD287"/>
    <mergeCell ref="AE281:AE287"/>
    <mergeCell ref="AF281:AF287"/>
    <mergeCell ref="AG281:AG287"/>
    <mergeCell ref="AH281:AH287"/>
    <mergeCell ref="X281:X287"/>
    <mergeCell ref="Y281:Y287"/>
    <mergeCell ref="Z281:Z287"/>
    <mergeCell ref="AA281:AA287"/>
    <mergeCell ref="AB281:AB287"/>
    <mergeCell ref="AL281:AL287"/>
    <mergeCell ref="R281:R287"/>
    <mergeCell ref="S281:S287"/>
    <mergeCell ref="T281:T287"/>
    <mergeCell ref="U281:U287"/>
    <mergeCell ref="V281:V287"/>
    <mergeCell ref="W281:W287"/>
    <mergeCell ref="L281:L287"/>
    <mergeCell ref="M281:M287"/>
    <mergeCell ref="N281:N287"/>
    <mergeCell ref="O281:O287"/>
    <mergeCell ref="P281:P287"/>
    <mergeCell ref="Q281:Q287"/>
    <mergeCell ref="F281:F287"/>
    <mergeCell ref="G281:G287"/>
    <mergeCell ref="H281:H287"/>
    <mergeCell ref="I281:I287"/>
    <mergeCell ref="J281:J287"/>
    <mergeCell ref="K281:K287"/>
    <mergeCell ref="AO273:AO279"/>
    <mergeCell ref="A274:B274"/>
    <mergeCell ref="A275:B275"/>
    <mergeCell ref="A276:B276"/>
    <mergeCell ref="A277:B277"/>
    <mergeCell ref="A278:B278"/>
    <mergeCell ref="A279:B279"/>
    <mergeCell ref="AI273:AI279"/>
    <mergeCell ref="AJ273:AJ279"/>
    <mergeCell ref="AK273:AK279"/>
    <mergeCell ref="AL273:AL279"/>
    <mergeCell ref="AM273:AM279"/>
    <mergeCell ref="AN273:AN279"/>
    <mergeCell ref="AC273:AC279"/>
    <mergeCell ref="AD273:AD279"/>
    <mergeCell ref="AE273:AE279"/>
    <mergeCell ref="AF273:AF279"/>
    <mergeCell ref="AG273:AG279"/>
    <mergeCell ref="AH273:AH279"/>
    <mergeCell ref="W273:W279"/>
    <mergeCell ref="X273:X279"/>
    <mergeCell ref="Y273:Y279"/>
    <mergeCell ref="Z273:Z279"/>
    <mergeCell ref="AA273:AA279"/>
    <mergeCell ref="AB273:AB279"/>
    <mergeCell ref="Q273:Q279"/>
    <mergeCell ref="R273:R279"/>
    <mergeCell ref="S273:S279"/>
    <mergeCell ref="T273:T279"/>
    <mergeCell ref="U273:U279"/>
    <mergeCell ref="V273:V279"/>
    <mergeCell ref="K273:K279"/>
    <mergeCell ref="L273:L279"/>
    <mergeCell ref="M273:M279"/>
    <mergeCell ref="N273:N279"/>
    <mergeCell ref="O273:O279"/>
    <mergeCell ref="P273:P279"/>
    <mergeCell ref="F273:F280"/>
    <mergeCell ref="G273:G280"/>
    <mergeCell ref="H273:H280"/>
    <mergeCell ref="I273:I280"/>
    <mergeCell ref="J273:J280"/>
    <mergeCell ref="A280:E280"/>
    <mergeCell ref="AM264:AM270"/>
    <mergeCell ref="AN264:AN270"/>
    <mergeCell ref="AO264:AO270"/>
    <mergeCell ref="A265:B265"/>
    <mergeCell ref="A266:B266"/>
    <mergeCell ref="A267:B267"/>
    <mergeCell ref="A268:B268"/>
    <mergeCell ref="A269:B269"/>
    <mergeCell ref="A270:B270"/>
    <mergeCell ref="AG264:AG270"/>
    <mergeCell ref="AH264:AH270"/>
    <mergeCell ref="AI264:AI270"/>
    <mergeCell ref="AJ264:AJ270"/>
    <mergeCell ref="AK264:AK270"/>
    <mergeCell ref="AL264:AL270"/>
    <mergeCell ref="AA264:AA270"/>
    <mergeCell ref="AB264:AB270"/>
    <mergeCell ref="AC264:AC270"/>
    <mergeCell ref="AD264:AD270"/>
    <mergeCell ref="AE264:AE270"/>
    <mergeCell ref="AF264:AF270"/>
    <mergeCell ref="U264:U270"/>
    <mergeCell ref="V264:V270"/>
    <mergeCell ref="W264:W270"/>
    <mergeCell ref="X264:X270"/>
    <mergeCell ref="Y264:Y270"/>
    <mergeCell ref="Z264:Z270"/>
    <mergeCell ref="O264:O270"/>
    <mergeCell ref="P264:P270"/>
    <mergeCell ref="Q264:Q270"/>
    <mergeCell ref="R264:R270"/>
    <mergeCell ref="S264:S270"/>
    <mergeCell ref="T264:T270"/>
    <mergeCell ref="I264:I271"/>
    <mergeCell ref="J264:J271"/>
    <mergeCell ref="K264:K270"/>
    <mergeCell ref="L264:L270"/>
    <mergeCell ref="M264:M270"/>
    <mergeCell ref="N264:N270"/>
    <mergeCell ref="A262:B262"/>
    <mergeCell ref="A263:B263"/>
    <mergeCell ref="B264:E264"/>
    <mergeCell ref="F264:F271"/>
    <mergeCell ref="G264:G271"/>
    <mergeCell ref="H264:H271"/>
    <mergeCell ref="A271:E271"/>
    <mergeCell ref="B257:E257"/>
    <mergeCell ref="F257:F263"/>
    <mergeCell ref="G257:G263"/>
    <mergeCell ref="H257:H263"/>
    <mergeCell ref="I257:I263"/>
    <mergeCell ref="J257:J263"/>
    <mergeCell ref="A258:B258"/>
    <mergeCell ref="A259:B259"/>
    <mergeCell ref="A260:B260"/>
    <mergeCell ref="A261:B261"/>
    <mergeCell ref="AO249:AO255"/>
    <mergeCell ref="A250:B250"/>
    <mergeCell ref="A251:B251"/>
    <mergeCell ref="A252:B252"/>
    <mergeCell ref="A253:B253"/>
    <mergeCell ref="A254:B254"/>
    <mergeCell ref="A255:B255"/>
    <mergeCell ref="AI249:AI255"/>
    <mergeCell ref="AJ249:AJ255"/>
    <mergeCell ref="AK249:AK255"/>
    <mergeCell ref="AL249:AL255"/>
    <mergeCell ref="AM249:AM255"/>
    <mergeCell ref="AN249:AN255"/>
    <mergeCell ref="AC249:AC255"/>
    <mergeCell ref="AD249:AD255"/>
    <mergeCell ref="AE249:AE255"/>
    <mergeCell ref="AF249:AF255"/>
    <mergeCell ref="AG249:AG255"/>
    <mergeCell ref="AH249:AH255"/>
    <mergeCell ref="W249:W255"/>
    <mergeCell ref="X249:X255"/>
    <mergeCell ref="Y249:Y255"/>
    <mergeCell ref="Z249:Z255"/>
    <mergeCell ref="AA249:AA255"/>
    <mergeCell ref="AB249:AB255"/>
    <mergeCell ref="Q249:Q255"/>
    <mergeCell ref="R249:R255"/>
    <mergeCell ref="S249:S255"/>
    <mergeCell ref="T249:T255"/>
    <mergeCell ref="U249:U255"/>
    <mergeCell ref="V249:V255"/>
    <mergeCell ref="K249:K255"/>
    <mergeCell ref="L249:L255"/>
    <mergeCell ref="M249:M255"/>
    <mergeCell ref="N249:N255"/>
    <mergeCell ref="O249:O255"/>
    <mergeCell ref="P249:P255"/>
    <mergeCell ref="F249:F255"/>
    <mergeCell ref="G249:G255"/>
    <mergeCell ref="H249:H255"/>
    <mergeCell ref="I249:I255"/>
    <mergeCell ref="J249:J255"/>
    <mergeCell ref="AL241:AL247"/>
    <mergeCell ref="AG241:AG247"/>
    <mergeCell ref="AH241:AH247"/>
    <mergeCell ref="AI241:AI247"/>
    <mergeCell ref="AJ241:AJ247"/>
    <mergeCell ref="AM241:AM247"/>
    <mergeCell ref="AN241:AN247"/>
    <mergeCell ref="AO241:AO247"/>
    <mergeCell ref="A242:B242"/>
    <mergeCell ref="A243:B243"/>
    <mergeCell ref="A244:B244"/>
    <mergeCell ref="A245:B245"/>
    <mergeCell ref="A246:B246"/>
    <mergeCell ref="A247:B247"/>
    <mergeCell ref="AF241:AF247"/>
    <mergeCell ref="AK241:AK247"/>
    <mergeCell ref="Z241:Z247"/>
    <mergeCell ref="AA241:AA247"/>
    <mergeCell ref="AB241:AB247"/>
    <mergeCell ref="AC241:AC247"/>
    <mergeCell ref="AD241:AD247"/>
    <mergeCell ref="AE241:AE247"/>
    <mergeCell ref="T241:T247"/>
    <mergeCell ref="U241:U247"/>
    <mergeCell ref="V241:V247"/>
    <mergeCell ref="W241:W247"/>
    <mergeCell ref="X241:X247"/>
    <mergeCell ref="Y241:Y247"/>
    <mergeCell ref="N241:N247"/>
    <mergeCell ref="O241:O247"/>
    <mergeCell ref="P241:P247"/>
    <mergeCell ref="Q241:Q247"/>
    <mergeCell ref="R241:R247"/>
    <mergeCell ref="S241:S247"/>
    <mergeCell ref="H241:H247"/>
    <mergeCell ref="I241:I247"/>
    <mergeCell ref="J241:J247"/>
    <mergeCell ref="K241:K247"/>
    <mergeCell ref="L241:L247"/>
    <mergeCell ref="M241:M247"/>
    <mergeCell ref="A239:E239"/>
    <mergeCell ref="B241:E241"/>
    <mergeCell ref="F241:F247"/>
    <mergeCell ref="G241:G247"/>
    <mergeCell ref="AJ232:AJ238"/>
    <mergeCell ref="AK232:AK238"/>
    <mergeCell ref="X232:X238"/>
    <mergeCell ref="Y232:Y238"/>
    <mergeCell ref="Z232:Z238"/>
    <mergeCell ref="AA232:AA238"/>
    <mergeCell ref="AL232:AL238"/>
    <mergeCell ref="AM232:AM238"/>
    <mergeCell ref="AN232:AN238"/>
    <mergeCell ref="AO232:AO238"/>
    <mergeCell ref="AD232:AD238"/>
    <mergeCell ref="AE232:AE238"/>
    <mergeCell ref="AF232:AF238"/>
    <mergeCell ref="AG232:AG238"/>
    <mergeCell ref="AH232:AH238"/>
    <mergeCell ref="AI232:AI238"/>
    <mergeCell ref="AB232:AB238"/>
    <mergeCell ref="AC232:AC238"/>
    <mergeCell ref="R232:R238"/>
    <mergeCell ref="S232:S238"/>
    <mergeCell ref="T232:T238"/>
    <mergeCell ref="U232:U238"/>
    <mergeCell ref="V232:V238"/>
    <mergeCell ref="W232:W238"/>
    <mergeCell ref="L232:L238"/>
    <mergeCell ref="M232:M238"/>
    <mergeCell ref="N232:N238"/>
    <mergeCell ref="O232:O238"/>
    <mergeCell ref="P232:P238"/>
    <mergeCell ref="Q232:Q238"/>
    <mergeCell ref="B232:E232"/>
    <mergeCell ref="F232:F239"/>
    <mergeCell ref="G232:G239"/>
    <mergeCell ref="H232:H239"/>
    <mergeCell ref="I232:I239"/>
    <mergeCell ref="J232:J239"/>
    <mergeCell ref="A233:B233"/>
    <mergeCell ref="A234:B234"/>
    <mergeCell ref="A235:B235"/>
    <mergeCell ref="A236:B236"/>
    <mergeCell ref="AO224:AO230"/>
    <mergeCell ref="A225:B225"/>
    <mergeCell ref="A226:B226"/>
    <mergeCell ref="A227:B227"/>
    <mergeCell ref="A228:B228"/>
    <mergeCell ref="A229:B229"/>
    <mergeCell ref="A230:B230"/>
    <mergeCell ref="AI224:AI230"/>
    <mergeCell ref="AJ224:AJ230"/>
    <mergeCell ref="AK224:AK230"/>
    <mergeCell ref="AL224:AL230"/>
    <mergeCell ref="AM224:AM230"/>
    <mergeCell ref="AN224:AN230"/>
    <mergeCell ref="AC224:AC230"/>
    <mergeCell ref="AD224:AD230"/>
    <mergeCell ref="AE224:AE230"/>
    <mergeCell ref="AF224:AF230"/>
    <mergeCell ref="AG224:AG230"/>
    <mergeCell ref="AH224:AH230"/>
    <mergeCell ref="W224:W230"/>
    <mergeCell ref="X224:X230"/>
    <mergeCell ref="Y224:Y230"/>
    <mergeCell ref="Z224:Z230"/>
    <mergeCell ref="AA224:AA230"/>
    <mergeCell ref="AB224:AB230"/>
    <mergeCell ref="Q224:Q230"/>
    <mergeCell ref="R224:R230"/>
    <mergeCell ref="S224:S230"/>
    <mergeCell ref="T224:T230"/>
    <mergeCell ref="U224:U230"/>
    <mergeCell ref="V224:V230"/>
    <mergeCell ref="K224:K230"/>
    <mergeCell ref="L224:L230"/>
    <mergeCell ref="M224:M230"/>
    <mergeCell ref="N224:N230"/>
    <mergeCell ref="O224:O230"/>
    <mergeCell ref="P224:P230"/>
    <mergeCell ref="B224:E224"/>
    <mergeCell ref="F224:F230"/>
    <mergeCell ref="G224:G230"/>
    <mergeCell ref="H224:H230"/>
    <mergeCell ref="I224:I230"/>
    <mergeCell ref="J224:J230"/>
    <mergeCell ref="AO216:AO222"/>
    <mergeCell ref="A217:B217"/>
    <mergeCell ref="A218:B218"/>
    <mergeCell ref="A219:B219"/>
    <mergeCell ref="A220:B220"/>
    <mergeCell ref="A221:B221"/>
    <mergeCell ref="A222:B222"/>
    <mergeCell ref="AI216:AI222"/>
    <mergeCell ref="AJ216:AJ222"/>
    <mergeCell ref="AK216:AK222"/>
    <mergeCell ref="AL216:AL222"/>
    <mergeCell ref="AM216:AM222"/>
    <mergeCell ref="AN216:AN222"/>
    <mergeCell ref="AC216:AC222"/>
    <mergeCell ref="AD216:AD222"/>
    <mergeCell ref="AE216:AE222"/>
    <mergeCell ref="AF216:AF222"/>
    <mergeCell ref="AG216:AG222"/>
    <mergeCell ref="AH216:AH222"/>
    <mergeCell ref="W216:W222"/>
    <mergeCell ref="X216:X222"/>
    <mergeCell ref="Y216:Y222"/>
    <mergeCell ref="Z216:Z222"/>
    <mergeCell ref="AA216:AA222"/>
    <mergeCell ref="AB216:AB222"/>
    <mergeCell ref="Q216:Q222"/>
    <mergeCell ref="R216:R222"/>
    <mergeCell ref="S216:S222"/>
    <mergeCell ref="T216:T222"/>
    <mergeCell ref="U216:U222"/>
    <mergeCell ref="V216:V222"/>
    <mergeCell ref="K216:K222"/>
    <mergeCell ref="L216:L222"/>
    <mergeCell ref="M216:M222"/>
    <mergeCell ref="N216:N222"/>
    <mergeCell ref="O216:O222"/>
    <mergeCell ref="P216:P222"/>
    <mergeCell ref="B216:E216"/>
    <mergeCell ref="F216:F222"/>
    <mergeCell ref="G216:G222"/>
    <mergeCell ref="H216:H222"/>
    <mergeCell ref="I216:I222"/>
    <mergeCell ref="J216:J222"/>
    <mergeCell ref="AO206:AO212"/>
    <mergeCell ref="A207:B207"/>
    <mergeCell ref="A208:B208"/>
    <mergeCell ref="A209:B209"/>
    <mergeCell ref="A210:B210"/>
    <mergeCell ref="A211:B211"/>
    <mergeCell ref="A212:B212"/>
    <mergeCell ref="AI206:AI212"/>
    <mergeCell ref="AJ206:AJ212"/>
    <mergeCell ref="AK206:AK212"/>
    <mergeCell ref="AL206:AL212"/>
    <mergeCell ref="AM206:AM212"/>
    <mergeCell ref="AN206:AN212"/>
    <mergeCell ref="AC206:AC212"/>
    <mergeCell ref="AD206:AD212"/>
    <mergeCell ref="AE206:AE212"/>
    <mergeCell ref="AF206:AF212"/>
    <mergeCell ref="AG206:AG212"/>
    <mergeCell ref="AH206:AH212"/>
    <mergeCell ref="W206:W212"/>
    <mergeCell ref="X206:X212"/>
    <mergeCell ref="Y206:Y212"/>
    <mergeCell ref="Z206:Z212"/>
    <mergeCell ref="AA206:AA212"/>
    <mergeCell ref="AB206:AB212"/>
    <mergeCell ref="Q206:Q212"/>
    <mergeCell ref="R206:R212"/>
    <mergeCell ref="S206:S212"/>
    <mergeCell ref="T206:T212"/>
    <mergeCell ref="U206:U212"/>
    <mergeCell ref="V206:V212"/>
    <mergeCell ref="K206:K212"/>
    <mergeCell ref="L206:L212"/>
    <mergeCell ref="M206:M212"/>
    <mergeCell ref="N206:N212"/>
    <mergeCell ref="O206:O212"/>
    <mergeCell ref="P206:P212"/>
    <mergeCell ref="B206:E206"/>
    <mergeCell ref="F206:F213"/>
    <mergeCell ref="G206:G213"/>
    <mergeCell ref="H206:H213"/>
    <mergeCell ref="I206:I213"/>
    <mergeCell ref="J206:J213"/>
    <mergeCell ref="A213:E213"/>
    <mergeCell ref="AO196:AO202"/>
    <mergeCell ref="A197:B197"/>
    <mergeCell ref="A198:B198"/>
    <mergeCell ref="A199:B199"/>
    <mergeCell ref="A200:B200"/>
    <mergeCell ref="A201:B201"/>
    <mergeCell ref="A202:B202"/>
    <mergeCell ref="AI196:AI202"/>
    <mergeCell ref="AJ196:AJ202"/>
    <mergeCell ref="AK196:AK202"/>
    <mergeCell ref="AL196:AL202"/>
    <mergeCell ref="AM196:AM202"/>
    <mergeCell ref="AN196:AN202"/>
    <mergeCell ref="AC196:AC202"/>
    <mergeCell ref="AD196:AD202"/>
    <mergeCell ref="AE196:AE202"/>
    <mergeCell ref="AF196:AF202"/>
    <mergeCell ref="AG196:AG202"/>
    <mergeCell ref="AH196:AH202"/>
    <mergeCell ref="W196:W202"/>
    <mergeCell ref="X196:X202"/>
    <mergeCell ref="Y196:Y202"/>
    <mergeCell ref="Z196:Z202"/>
    <mergeCell ref="AA196:AA202"/>
    <mergeCell ref="AB196:AB202"/>
    <mergeCell ref="Q196:Q202"/>
    <mergeCell ref="R196:R202"/>
    <mergeCell ref="S196:S202"/>
    <mergeCell ref="T196:T202"/>
    <mergeCell ref="U196:U202"/>
    <mergeCell ref="V196:V202"/>
    <mergeCell ref="K196:K202"/>
    <mergeCell ref="L196:L202"/>
    <mergeCell ref="M196:M202"/>
    <mergeCell ref="N196:N202"/>
    <mergeCell ref="O196:O202"/>
    <mergeCell ref="P196:P202"/>
    <mergeCell ref="F196:F203"/>
    <mergeCell ref="G196:G203"/>
    <mergeCell ref="H196:H203"/>
    <mergeCell ref="I196:I203"/>
    <mergeCell ref="J196:J203"/>
    <mergeCell ref="A203:E203"/>
    <mergeCell ref="AM185:AM191"/>
    <mergeCell ref="AN185:AN191"/>
    <mergeCell ref="AO185:AO191"/>
    <mergeCell ref="A186:B186"/>
    <mergeCell ref="A187:B187"/>
    <mergeCell ref="A188:B188"/>
    <mergeCell ref="A189:B189"/>
    <mergeCell ref="A190:B190"/>
    <mergeCell ref="A191:B191"/>
    <mergeCell ref="AG185:AG191"/>
    <mergeCell ref="AH185:AH191"/>
    <mergeCell ref="AI185:AI191"/>
    <mergeCell ref="AJ185:AJ191"/>
    <mergeCell ref="AK185:AK191"/>
    <mergeCell ref="AL185:AL191"/>
    <mergeCell ref="AA185:AA191"/>
    <mergeCell ref="AB185:AB191"/>
    <mergeCell ref="AC185:AC191"/>
    <mergeCell ref="AD185:AD191"/>
    <mergeCell ref="AE185:AE191"/>
    <mergeCell ref="AF185:AF191"/>
    <mergeCell ref="U185:U191"/>
    <mergeCell ref="V185:V191"/>
    <mergeCell ref="W185:W191"/>
    <mergeCell ref="X185:X191"/>
    <mergeCell ref="Y185:Y191"/>
    <mergeCell ref="Z185:Z191"/>
    <mergeCell ref="O185:O191"/>
    <mergeCell ref="P185:P191"/>
    <mergeCell ref="Q185:Q191"/>
    <mergeCell ref="R185:R191"/>
    <mergeCell ref="S185:S191"/>
    <mergeCell ref="T185:T191"/>
    <mergeCell ref="I185:I192"/>
    <mergeCell ref="J185:J192"/>
    <mergeCell ref="K185:K191"/>
    <mergeCell ref="L185:L191"/>
    <mergeCell ref="M185:M191"/>
    <mergeCell ref="N185:N191"/>
    <mergeCell ref="F185:F192"/>
    <mergeCell ref="G185:G192"/>
    <mergeCell ref="H185:H192"/>
    <mergeCell ref="A192:E192"/>
    <mergeCell ref="B178:E178"/>
    <mergeCell ref="F178:F184"/>
    <mergeCell ref="G178:G184"/>
    <mergeCell ref="H178:H184"/>
    <mergeCell ref="I178:I184"/>
    <mergeCell ref="J178:J184"/>
    <mergeCell ref="A179:B179"/>
    <mergeCell ref="A180:B180"/>
    <mergeCell ref="A181:B181"/>
    <mergeCell ref="A182:B182"/>
    <mergeCell ref="AO171:AO177"/>
    <mergeCell ref="A172:B172"/>
    <mergeCell ref="A173:B173"/>
    <mergeCell ref="A174:B174"/>
    <mergeCell ref="A175:B175"/>
    <mergeCell ref="A176:B176"/>
    <mergeCell ref="A177:B177"/>
    <mergeCell ref="AI171:AI177"/>
    <mergeCell ref="AJ171:AJ177"/>
    <mergeCell ref="AK171:AK177"/>
    <mergeCell ref="AL171:AL177"/>
    <mergeCell ref="AM171:AM177"/>
    <mergeCell ref="AN171:AN177"/>
    <mergeCell ref="AC171:AC177"/>
    <mergeCell ref="AD171:AD177"/>
    <mergeCell ref="AE171:AE177"/>
    <mergeCell ref="AF171:AF177"/>
    <mergeCell ref="AG171:AG177"/>
    <mergeCell ref="AH171:AH177"/>
    <mergeCell ref="W171:W177"/>
    <mergeCell ref="X171:X177"/>
    <mergeCell ref="Y171:Y177"/>
    <mergeCell ref="Z171:Z177"/>
    <mergeCell ref="AA171:AA177"/>
    <mergeCell ref="AB171:AB177"/>
    <mergeCell ref="Q171:Q177"/>
    <mergeCell ref="R171:R177"/>
    <mergeCell ref="S171:S177"/>
    <mergeCell ref="T171:T177"/>
    <mergeCell ref="U171:U177"/>
    <mergeCell ref="V171:V177"/>
    <mergeCell ref="K171:K177"/>
    <mergeCell ref="L171:L177"/>
    <mergeCell ref="M171:M177"/>
    <mergeCell ref="N171:N177"/>
    <mergeCell ref="O171:O177"/>
    <mergeCell ref="P171:P177"/>
    <mergeCell ref="B171:E171"/>
    <mergeCell ref="F171:F177"/>
    <mergeCell ref="G171:G177"/>
    <mergeCell ref="H171:H177"/>
    <mergeCell ref="I171:I177"/>
    <mergeCell ref="J171:J177"/>
    <mergeCell ref="AO163:AO169"/>
    <mergeCell ref="A164:B164"/>
    <mergeCell ref="A165:B165"/>
    <mergeCell ref="A166:B166"/>
    <mergeCell ref="A167:B167"/>
    <mergeCell ref="A168:B168"/>
    <mergeCell ref="A169:B169"/>
    <mergeCell ref="AI163:AI169"/>
    <mergeCell ref="AJ163:AJ169"/>
    <mergeCell ref="AK163:AK169"/>
    <mergeCell ref="AL163:AL169"/>
    <mergeCell ref="AM163:AM169"/>
    <mergeCell ref="AN163:AN169"/>
    <mergeCell ref="AC163:AC169"/>
    <mergeCell ref="AD163:AD169"/>
    <mergeCell ref="AE163:AE169"/>
    <mergeCell ref="AF163:AF169"/>
    <mergeCell ref="AG163:AG169"/>
    <mergeCell ref="AH163:AH169"/>
    <mergeCell ref="W163:W169"/>
    <mergeCell ref="X163:X169"/>
    <mergeCell ref="Y163:Y169"/>
    <mergeCell ref="Z163:Z169"/>
    <mergeCell ref="AA163:AA169"/>
    <mergeCell ref="AB163:AB169"/>
    <mergeCell ref="Q163:Q169"/>
    <mergeCell ref="R163:R169"/>
    <mergeCell ref="S163:S169"/>
    <mergeCell ref="T163:T169"/>
    <mergeCell ref="U163:U169"/>
    <mergeCell ref="V163:V169"/>
    <mergeCell ref="K163:K169"/>
    <mergeCell ref="L163:L169"/>
    <mergeCell ref="M163:M169"/>
    <mergeCell ref="N163:N169"/>
    <mergeCell ref="O163:O169"/>
    <mergeCell ref="P163:P169"/>
    <mergeCell ref="B163:E163"/>
    <mergeCell ref="F163:F170"/>
    <mergeCell ref="G163:G170"/>
    <mergeCell ref="H163:H170"/>
    <mergeCell ref="I163:I170"/>
    <mergeCell ref="J163:J170"/>
    <mergeCell ref="A170:E170"/>
    <mergeCell ref="AO156:AO162"/>
    <mergeCell ref="A157:B157"/>
    <mergeCell ref="A158:B158"/>
    <mergeCell ref="A159:B159"/>
    <mergeCell ref="A160:B160"/>
    <mergeCell ref="A161:B161"/>
    <mergeCell ref="A162:B162"/>
    <mergeCell ref="AI156:AI162"/>
    <mergeCell ref="AJ156:AJ162"/>
    <mergeCell ref="AK156:AK162"/>
    <mergeCell ref="AL156:AL162"/>
    <mergeCell ref="AM156:AM162"/>
    <mergeCell ref="AN156:AN162"/>
    <mergeCell ref="AC156:AC162"/>
    <mergeCell ref="AD156:AD162"/>
    <mergeCell ref="AE156:AE162"/>
    <mergeCell ref="AF156:AF162"/>
    <mergeCell ref="AG156:AG162"/>
    <mergeCell ref="AH156:AH162"/>
    <mergeCell ref="W156:W162"/>
    <mergeCell ref="X156:X162"/>
    <mergeCell ref="Y156:Y162"/>
    <mergeCell ref="Z156:Z162"/>
    <mergeCell ref="AA156:AA162"/>
    <mergeCell ref="AB156:AB162"/>
    <mergeCell ref="Q156:Q162"/>
    <mergeCell ref="R156:R162"/>
    <mergeCell ref="S156:S162"/>
    <mergeCell ref="T156:T162"/>
    <mergeCell ref="U156:U162"/>
    <mergeCell ref="V156:V162"/>
    <mergeCell ref="K156:K162"/>
    <mergeCell ref="L156:L162"/>
    <mergeCell ref="M156:M162"/>
    <mergeCell ref="N156:N162"/>
    <mergeCell ref="O156:O162"/>
    <mergeCell ref="P156:P162"/>
    <mergeCell ref="B156:E156"/>
    <mergeCell ref="F156:F162"/>
    <mergeCell ref="G156:G162"/>
    <mergeCell ref="H156:H162"/>
    <mergeCell ref="I156:I162"/>
    <mergeCell ref="J156:J162"/>
    <mergeCell ref="AO148:AO154"/>
    <mergeCell ref="A149:B149"/>
    <mergeCell ref="A150:B150"/>
    <mergeCell ref="A151:B151"/>
    <mergeCell ref="A152:B152"/>
    <mergeCell ref="A153:B153"/>
    <mergeCell ref="A154:B154"/>
    <mergeCell ref="AI148:AI154"/>
    <mergeCell ref="AJ148:AJ154"/>
    <mergeCell ref="AK148:AK154"/>
    <mergeCell ref="AL148:AL154"/>
    <mergeCell ref="AM148:AM154"/>
    <mergeCell ref="AN148:AN154"/>
    <mergeCell ref="AC148:AC154"/>
    <mergeCell ref="AD148:AD154"/>
    <mergeCell ref="AE148:AE154"/>
    <mergeCell ref="AF148:AF154"/>
    <mergeCell ref="AG148:AG154"/>
    <mergeCell ref="AH148:AH154"/>
    <mergeCell ref="W148:W154"/>
    <mergeCell ref="X148:X154"/>
    <mergeCell ref="Y148:Y154"/>
    <mergeCell ref="Z148:Z154"/>
    <mergeCell ref="AA148:AA154"/>
    <mergeCell ref="AB148:AB154"/>
    <mergeCell ref="Q148:Q154"/>
    <mergeCell ref="R148:R154"/>
    <mergeCell ref="S148:S154"/>
    <mergeCell ref="T148:T154"/>
    <mergeCell ref="U148:U154"/>
    <mergeCell ref="V148:V154"/>
    <mergeCell ref="K148:K154"/>
    <mergeCell ref="L148:L154"/>
    <mergeCell ref="M148:M154"/>
    <mergeCell ref="N148:N154"/>
    <mergeCell ref="O148:O154"/>
    <mergeCell ref="P148:P154"/>
    <mergeCell ref="B148:E148"/>
    <mergeCell ref="F148:F154"/>
    <mergeCell ref="G148:G154"/>
    <mergeCell ref="H148:H154"/>
    <mergeCell ref="I148:I154"/>
    <mergeCell ref="J148:J154"/>
    <mergeCell ref="AM141:AM147"/>
    <mergeCell ref="AN141:AN147"/>
    <mergeCell ref="AO141:AO147"/>
    <mergeCell ref="A142:B142"/>
    <mergeCell ref="A143:B143"/>
    <mergeCell ref="A144:B144"/>
    <mergeCell ref="A145:B145"/>
    <mergeCell ref="A146:B146"/>
    <mergeCell ref="A147:B147"/>
    <mergeCell ref="AG141:AG147"/>
    <mergeCell ref="AH141:AH147"/>
    <mergeCell ref="AI141:AI147"/>
    <mergeCell ref="AJ141:AJ147"/>
    <mergeCell ref="AK141:AK147"/>
    <mergeCell ref="AL141:AL147"/>
    <mergeCell ref="AA141:AA147"/>
    <mergeCell ref="AB141:AB147"/>
    <mergeCell ref="AC141:AC147"/>
    <mergeCell ref="AD141:AD147"/>
    <mergeCell ref="AE141:AE147"/>
    <mergeCell ref="AF141:AF147"/>
    <mergeCell ref="U141:U147"/>
    <mergeCell ref="V141:V147"/>
    <mergeCell ref="W141:W147"/>
    <mergeCell ref="X141:X147"/>
    <mergeCell ref="Y141:Y147"/>
    <mergeCell ref="Z141:Z147"/>
    <mergeCell ref="O141:O147"/>
    <mergeCell ref="P141:P147"/>
    <mergeCell ref="Q141:Q147"/>
    <mergeCell ref="R141:R147"/>
    <mergeCell ref="S141:S147"/>
    <mergeCell ref="T141:T147"/>
    <mergeCell ref="I141:I147"/>
    <mergeCell ref="J141:J147"/>
    <mergeCell ref="K141:K147"/>
    <mergeCell ref="L141:L147"/>
    <mergeCell ref="M141:M147"/>
    <mergeCell ref="N141:N147"/>
    <mergeCell ref="A139:B139"/>
    <mergeCell ref="A140:B140"/>
    <mergeCell ref="B141:E141"/>
    <mergeCell ref="F141:F147"/>
    <mergeCell ref="G141:G147"/>
    <mergeCell ref="H141:H147"/>
    <mergeCell ref="B134:E134"/>
    <mergeCell ref="F134:F140"/>
    <mergeCell ref="G134:G140"/>
    <mergeCell ref="H134:H140"/>
    <mergeCell ref="I134:I140"/>
    <mergeCell ref="J134:J140"/>
    <mergeCell ref="A135:B135"/>
    <mergeCell ref="A136:B136"/>
    <mergeCell ref="A137:B137"/>
    <mergeCell ref="A138:B138"/>
    <mergeCell ref="AO127:AO133"/>
    <mergeCell ref="A128:B128"/>
    <mergeCell ref="A129:B129"/>
    <mergeCell ref="A130:B130"/>
    <mergeCell ref="A131:B131"/>
    <mergeCell ref="A132:B132"/>
    <mergeCell ref="A133:B133"/>
    <mergeCell ref="AI127:AI133"/>
    <mergeCell ref="AJ127:AJ133"/>
    <mergeCell ref="AK127:AK133"/>
    <mergeCell ref="AL127:AL133"/>
    <mergeCell ref="AM127:AM133"/>
    <mergeCell ref="AN127:AN133"/>
    <mergeCell ref="AC127:AC133"/>
    <mergeCell ref="AD127:AD133"/>
    <mergeCell ref="AE127:AE133"/>
    <mergeCell ref="AF127:AF133"/>
    <mergeCell ref="AG127:AG133"/>
    <mergeCell ref="AH127:AH133"/>
    <mergeCell ref="W127:W133"/>
    <mergeCell ref="X127:X133"/>
    <mergeCell ref="Y127:Y133"/>
    <mergeCell ref="Z127:Z133"/>
    <mergeCell ref="AA127:AA133"/>
    <mergeCell ref="AB127:AB133"/>
    <mergeCell ref="Q127:Q133"/>
    <mergeCell ref="R127:R133"/>
    <mergeCell ref="S127:S133"/>
    <mergeCell ref="T127:T133"/>
    <mergeCell ref="U127:U133"/>
    <mergeCell ref="V127:V133"/>
    <mergeCell ref="K127:K133"/>
    <mergeCell ref="L127:L133"/>
    <mergeCell ref="M127:M133"/>
    <mergeCell ref="N127:N133"/>
    <mergeCell ref="O127:O133"/>
    <mergeCell ref="P127:P133"/>
    <mergeCell ref="B127:E127"/>
    <mergeCell ref="F127:F133"/>
    <mergeCell ref="G127:G133"/>
    <mergeCell ref="H127:H133"/>
    <mergeCell ref="I127:I133"/>
    <mergeCell ref="J127:J133"/>
    <mergeCell ref="AO120:AO126"/>
    <mergeCell ref="A121:B121"/>
    <mergeCell ref="A122:B122"/>
    <mergeCell ref="A123:B123"/>
    <mergeCell ref="A124:B124"/>
    <mergeCell ref="A125:B125"/>
    <mergeCell ref="A126:B126"/>
    <mergeCell ref="AI120:AI126"/>
    <mergeCell ref="AJ120:AJ126"/>
    <mergeCell ref="AK120:AK126"/>
    <mergeCell ref="AL120:AL126"/>
    <mergeCell ref="AM120:AM126"/>
    <mergeCell ref="AN120:AN126"/>
    <mergeCell ref="AC120:AC126"/>
    <mergeCell ref="AD120:AD126"/>
    <mergeCell ref="AE120:AE126"/>
    <mergeCell ref="AF120:AF126"/>
    <mergeCell ref="AG120:AG126"/>
    <mergeCell ref="AH120:AH126"/>
    <mergeCell ref="W120:W126"/>
    <mergeCell ref="X120:X126"/>
    <mergeCell ref="Y120:Y126"/>
    <mergeCell ref="Z120:Z126"/>
    <mergeCell ref="AA120:AA126"/>
    <mergeCell ref="AB120:AB126"/>
    <mergeCell ref="Q120:Q126"/>
    <mergeCell ref="R120:R126"/>
    <mergeCell ref="S120:S126"/>
    <mergeCell ref="T120:T126"/>
    <mergeCell ref="U120:U126"/>
    <mergeCell ref="V120:V126"/>
    <mergeCell ref="K120:K126"/>
    <mergeCell ref="L120:L126"/>
    <mergeCell ref="M120:M126"/>
    <mergeCell ref="N120:N126"/>
    <mergeCell ref="O120:O126"/>
    <mergeCell ref="P120:P126"/>
    <mergeCell ref="B120:E120"/>
    <mergeCell ref="F120:F126"/>
    <mergeCell ref="G120:G126"/>
    <mergeCell ref="H120:H126"/>
    <mergeCell ref="I120:I126"/>
    <mergeCell ref="J120:J126"/>
    <mergeCell ref="AO113:AO119"/>
    <mergeCell ref="A114:B114"/>
    <mergeCell ref="A115:B115"/>
    <mergeCell ref="A116:B116"/>
    <mergeCell ref="A117:B117"/>
    <mergeCell ref="A118:B118"/>
    <mergeCell ref="A119:B119"/>
    <mergeCell ref="AI113:AI119"/>
    <mergeCell ref="AJ113:AJ119"/>
    <mergeCell ref="AK113:AK119"/>
    <mergeCell ref="AL113:AL119"/>
    <mergeCell ref="AM113:AM119"/>
    <mergeCell ref="AN113:AN119"/>
    <mergeCell ref="AC113:AC119"/>
    <mergeCell ref="AD113:AD119"/>
    <mergeCell ref="AE113:AE119"/>
    <mergeCell ref="AF113:AF119"/>
    <mergeCell ref="AG113:AG119"/>
    <mergeCell ref="AH113:AH119"/>
    <mergeCell ref="W113:W119"/>
    <mergeCell ref="X113:X119"/>
    <mergeCell ref="Y113:Y119"/>
    <mergeCell ref="Z113:Z119"/>
    <mergeCell ref="AA113:AA119"/>
    <mergeCell ref="AB113:AB119"/>
    <mergeCell ref="Q113:Q119"/>
    <mergeCell ref="R113:R119"/>
    <mergeCell ref="S113:S119"/>
    <mergeCell ref="T113:T119"/>
    <mergeCell ref="U113:U119"/>
    <mergeCell ref="V113:V119"/>
    <mergeCell ref="K113:K119"/>
    <mergeCell ref="L113:L119"/>
    <mergeCell ref="M113:M119"/>
    <mergeCell ref="N113:N119"/>
    <mergeCell ref="O113:O119"/>
    <mergeCell ref="P113:P119"/>
    <mergeCell ref="B113:E113"/>
    <mergeCell ref="F113:F119"/>
    <mergeCell ref="G113:G119"/>
    <mergeCell ref="H113:H119"/>
    <mergeCell ref="I113:I119"/>
    <mergeCell ref="J113:J119"/>
    <mergeCell ref="AO106:AO112"/>
    <mergeCell ref="A107:B107"/>
    <mergeCell ref="A108:B108"/>
    <mergeCell ref="A109:B109"/>
    <mergeCell ref="A110:B110"/>
    <mergeCell ref="A111:B111"/>
    <mergeCell ref="A112:B112"/>
    <mergeCell ref="AI106:AI112"/>
    <mergeCell ref="AJ106:AJ112"/>
    <mergeCell ref="AK106:AK112"/>
    <mergeCell ref="AL106:AL112"/>
    <mergeCell ref="AM106:AM112"/>
    <mergeCell ref="AN106:AN112"/>
    <mergeCell ref="AC106:AC112"/>
    <mergeCell ref="AD106:AD112"/>
    <mergeCell ref="AE106:AE112"/>
    <mergeCell ref="AF106:AF112"/>
    <mergeCell ref="AG106:AG112"/>
    <mergeCell ref="AH106:AH112"/>
    <mergeCell ref="W106:W112"/>
    <mergeCell ref="X106:X112"/>
    <mergeCell ref="Y106:Y112"/>
    <mergeCell ref="Z106:Z112"/>
    <mergeCell ref="AA106:AA112"/>
    <mergeCell ref="AB106:AB112"/>
    <mergeCell ref="Q106:Q112"/>
    <mergeCell ref="R106:R112"/>
    <mergeCell ref="S106:S112"/>
    <mergeCell ref="T106:T112"/>
    <mergeCell ref="U106:U112"/>
    <mergeCell ref="V106:V112"/>
    <mergeCell ref="K106:K112"/>
    <mergeCell ref="L106:L112"/>
    <mergeCell ref="M106:M112"/>
    <mergeCell ref="N106:N112"/>
    <mergeCell ref="O106:O112"/>
    <mergeCell ref="P106:P112"/>
    <mergeCell ref="B106:E106"/>
    <mergeCell ref="F106:F112"/>
    <mergeCell ref="G106:G112"/>
    <mergeCell ref="H106:H112"/>
    <mergeCell ref="I106:I112"/>
    <mergeCell ref="J106:J112"/>
    <mergeCell ref="AO99:AO105"/>
    <mergeCell ref="A100:B100"/>
    <mergeCell ref="A101:B101"/>
    <mergeCell ref="A102:B102"/>
    <mergeCell ref="A103:B103"/>
    <mergeCell ref="A104:B104"/>
    <mergeCell ref="A105:B105"/>
    <mergeCell ref="AI99:AI105"/>
    <mergeCell ref="AJ99:AJ105"/>
    <mergeCell ref="AK99:AK105"/>
    <mergeCell ref="AL99:AL105"/>
    <mergeCell ref="AM99:AM105"/>
    <mergeCell ref="AN99:AN105"/>
    <mergeCell ref="AC99:AC105"/>
    <mergeCell ref="AD99:AD105"/>
    <mergeCell ref="AE99:AE105"/>
    <mergeCell ref="AF99:AF105"/>
    <mergeCell ref="AG99:AG105"/>
    <mergeCell ref="AH99:AH105"/>
    <mergeCell ref="W99:W105"/>
    <mergeCell ref="X99:X105"/>
    <mergeCell ref="Y99:Y105"/>
    <mergeCell ref="Z99:Z105"/>
    <mergeCell ref="AA99:AA105"/>
    <mergeCell ref="AB99:AB105"/>
    <mergeCell ref="Q99:Q105"/>
    <mergeCell ref="R99:R105"/>
    <mergeCell ref="S99:S105"/>
    <mergeCell ref="T99:T105"/>
    <mergeCell ref="U99:U105"/>
    <mergeCell ref="V99:V105"/>
    <mergeCell ref="K99:K105"/>
    <mergeCell ref="L99:L105"/>
    <mergeCell ref="M99:M105"/>
    <mergeCell ref="N99:N105"/>
    <mergeCell ref="O99:O105"/>
    <mergeCell ref="P99:P105"/>
    <mergeCell ref="B99:E99"/>
    <mergeCell ref="F99:F105"/>
    <mergeCell ref="G99:G105"/>
    <mergeCell ref="H99:H105"/>
    <mergeCell ref="I99:I105"/>
    <mergeCell ref="J99:J105"/>
    <mergeCell ref="AO90:AO96"/>
    <mergeCell ref="A91:B91"/>
    <mergeCell ref="A92:B92"/>
    <mergeCell ref="A93:B93"/>
    <mergeCell ref="A94:B94"/>
    <mergeCell ref="A95:B95"/>
    <mergeCell ref="AI90:AI96"/>
    <mergeCell ref="AJ90:AJ96"/>
    <mergeCell ref="AK90:AK96"/>
    <mergeCell ref="AL90:AL96"/>
    <mergeCell ref="AM90:AM96"/>
    <mergeCell ref="AN90:AN96"/>
    <mergeCell ref="AC90:AC96"/>
    <mergeCell ref="AD90:AD96"/>
    <mergeCell ref="AE90:AE96"/>
    <mergeCell ref="AF90:AF96"/>
    <mergeCell ref="AG90:AG96"/>
    <mergeCell ref="AH90:AH96"/>
    <mergeCell ref="W90:W96"/>
    <mergeCell ref="X90:X96"/>
    <mergeCell ref="Y90:Y96"/>
    <mergeCell ref="Z90:Z96"/>
    <mergeCell ref="AA90:AA96"/>
    <mergeCell ref="AB90:AB96"/>
    <mergeCell ref="Q90:Q96"/>
    <mergeCell ref="R90:R96"/>
    <mergeCell ref="S90:S96"/>
    <mergeCell ref="T90:T96"/>
    <mergeCell ref="U90:U96"/>
    <mergeCell ref="V90:V96"/>
    <mergeCell ref="K90:K96"/>
    <mergeCell ref="L90:L96"/>
    <mergeCell ref="M90:M96"/>
    <mergeCell ref="N90:N96"/>
    <mergeCell ref="O90:O96"/>
    <mergeCell ref="P90:P96"/>
    <mergeCell ref="B90:E90"/>
    <mergeCell ref="F90:F97"/>
    <mergeCell ref="G90:G97"/>
    <mergeCell ref="H90:H97"/>
    <mergeCell ref="I90:I97"/>
    <mergeCell ref="J90:J97"/>
    <mergeCell ref="AO81:AO87"/>
    <mergeCell ref="A82:B82"/>
    <mergeCell ref="A83:B83"/>
    <mergeCell ref="A84:B84"/>
    <mergeCell ref="A85:B85"/>
    <mergeCell ref="A86:B86"/>
    <mergeCell ref="A87:B87"/>
    <mergeCell ref="AI81:AI87"/>
    <mergeCell ref="AJ81:AJ87"/>
    <mergeCell ref="AK81:AK87"/>
    <mergeCell ref="AL81:AL87"/>
    <mergeCell ref="AM81:AM87"/>
    <mergeCell ref="AN81:AN87"/>
    <mergeCell ref="AC81:AC87"/>
    <mergeCell ref="AD81:AD87"/>
    <mergeCell ref="AE81:AE87"/>
    <mergeCell ref="AF81:AF87"/>
    <mergeCell ref="AG81:AG87"/>
    <mergeCell ref="AH81:AH87"/>
    <mergeCell ref="W81:W87"/>
    <mergeCell ref="X81:X87"/>
    <mergeCell ref="Y81:Y87"/>
    <mergeCell ref="Z81:Z87"/>
    <mergeCell ref="AA81:AA87"/>
    <mergeCell ref="AB81:AB87"/>
    <mergeCell ref="Q81:Q87"/>
    <mergeCell ref="R81:R87"/>
    <mergeCell ref="S81:S87"/>
    <mergeCell ref="T81:T87"/>
    <mergeCell ref="U81:U87"/>
    <mergeCell ref="V81:V87"/>
    <mergeCell ref="K81:K87"/>
    <mergeCell ref="L81:L87"/>
    <mergeCell ref="M81:M87"/>
    <mergeCell ref="N81:N87"/>
    <mergeCell ref="O81:O87"/>
    <mergeCell ref="P81:P87"/>
    <mergeCell ref="B81:E81"/>
    <mergeCell ref="F81:F88"/>
    <mergeCell ref="G81:G88"/>
    <mergeCell ref="H81:H88"/>
    <mergeCell ref="I81:I88"/>
    <mergeCell ref="J81:J88"/>
    <mergeCell ref="A88:E88"/>
    <mergeCell ref="AO74:AO80"/>
    <mergeCell ref="A75:B75"/>
    <mergeCell ref="A76:B76"/>
    <mergeCell ref="A77:B77"/>
    <mergeCell ref="A78:B78"/>
    <mergeCell ref="A79:B79"/>
    <mergeCell ref="A80:B80"/>
    <mergeCell ref="AI74:AI80"/>
    <mergeCell ref="AJ74:AJ80"/>
    <mergeCell ref="AK74:AK80"/>
    <mergeCell ref="AL74:AL80"/>
    <mergeCell ref="AM74:AM80"/>
    <mergeCell ref="AN74:AN80"/>
    <mergeCell ref="AC74:AC80"/>
    <mergeCell ref="AD74:AD80"/>
    <mergeCell ref="AE74:AE80"/>
    <mergeCell ref="AF74:AF80"/>
    <mergeCell ref="AG74:AG80"/>
    <mergeCell ref="AH74:AH80"/>
    <mergeCell ref="W74:W80"/>
    <mergeCell ref="X74:X80"/>
    <mergeCell ref="Y74:Y80"/>
    <mergeCell ref="Z74:Z80"/>
    <mergeCell ref="AA74:AA80"/>
    <mergeCell ref="AB74:AB80"/>
    <mergeCell ref="Q74:Q80"/>
    <mergeCell ref="R74:R80"/>
    <mergeCell ref="S74:S80"/>
    <mergeCell ref="T74:T80"/>
    <mergeCell ref="U74:U80"/>
    <mergeCell ref="V74:V80"/>
    <mergeCell ref="K74:K80"/>
    <mergeCell ref="L74:L80"/>
    <mergeCell ref="M74:M80"/>
    <mergeCell ref="N74:N80"/>
    <mergeCell ref="O74:O80"/>
    <mergeCell ref="P74:P80"/>
    <mergeCell ref="B74:E74"/>
    <mergeCell ref="F74:F80"/>
    <mergeCell ref="G74:G80"/>
    <mergeCell ref="H74:H80"/>
    <mergeCell ref="I74:I80"/>
    <mergeCell ref="J74:J80"/>
    <mergeCell ref="AO65:AO71"/>
    <mergeCell ref="A66:B66"/>
    <mergeCell ref="A67:B67"/>
    <mergeCell ref="A68:B68"/>
    <mergeCell ref="A69:B69"/>
    <mergeCell ref="A70:B70"/>
    <mergeCell ref="A71:B71"/>
    <mergeCell ref="AI65:AI71"/>
    <mergeCell ref="AJ65:AJ71"/>
    <mergeCell ref="AK65:AK71"/>
    <mergeCell ref="AL65:AL71"/>
    <mergeCell ref="AM65:AM71"/>
    <mergeCell ref="AN65:AN71"/>
    <mergeCell ref="AC65:AC71"/>
    <mergeCell ref="AD65:AD71"/>
    <mergeCell ref="AE65:AE71"/>
    <mergeCell ref="AF65:AF71"/>
    <mergeCell ref="AG65:AG71"/>
    <mergeCell ref="AH65:AH71"/>
    <mergeCell ref="W65:W71"/>
    <mergeCell ref="X65:X71"/>
    <mergeCell ref="Y65:Y71"/>
    <mergeCell ref="Z65:Z71"/>
    <mergeCell ref="AA65:AA71"/>
    <mergeCell ref="AB65:AB71"/>
    <mergeCell ref="Q65:Q71"/>
    <mergeCell ref="R65:R71"/>
    <mergeCell ref="S65:S71"/>
    <mergeCell ref="T65:T71"/>
    <mergeCell ref="U65:U71"/>
    <mergeCell ref="V65:V71"/>
    <mergeCell ref="K65:K71"/>
    <mergeCell ref="L65:L71"/>
    <mergeCell ref="M65:M71"/>
    <mergeCell ref="N65:N71"/>
    <mergeCell ref="O65:O71"/>
    <mergeCell ref="P65:P71"/>
    <mergeCell ref="B65:E65"/>
    <mergeCell ref="F65:F72"/>
    <mergeCell ref="G65:G72"/>
    <mergeCell ref="H65:H72"/>
    <mergeCell ref="I65:I72"/>
    <mergeCell ref="J65:J72"/>
    <mergeCell ref="A72:E72"/>
    <mergeCell ref="AO56:AO62"/>
    <mergeCell ref="A57:B57"/>
    <mergeCell ref="A58:B58"/>
    <mergeCell ref="A59:B59"/>
    <mergeCell ref="A60:B60"/>
    <mergeCell ref="A61:B61"/>
    <mergeCell ref="A62:B62"/>
    <mergeCell ref="AI56:AI62"/>
    <mergeCell ref="AJ56:AJ62"/>
    <mergeCell ref="AK56:AK62"/>
    <mergeCell ref="AL56:AL62"/>
    <mergeCell ref="AM56:AM62"/>
    <mergeCell ref="AN56:AN62"/>
    <mergeCell ref="AC56:AC62"/>
    <mergeCell ref="AD56:AD62"/>
    <mergeCell ref="AE56:AE62"/>
    <mergeCell ref="AF56:AF62"/>
    <mergeCell ref="AG56:AG62"/>
    <mergeCell ref="AH56:AH62"/>
    <mergeCell ref="W56:W62"/>
    <mergeCell ref="X56:X62"/>
    <mergeCell ref="Y56:Y62"/>
    <mergeCell ref="Z56:Z62"/>
    <mergeCell ref="AA56:AA62"/>
    <mergeCell ref="AB56:AB62"/>
    <mergeCell ref="Q56:Q62"/>
    <mergeCell ref="R56:R62"/>
    <mergeCell ref="S56:S62"/>
    <mergeCell ref="T56:T62"/>
    <mergeCell ref="U56:U62"/>
    <mergeCell ref="V56:V62"/>
    <mergeCell ref="K56:K62"/>
    <mergeCell ref="L56:L62"/>
    <mergeCell ref="M56:M62"/>
    <mergeCell ref="N56:N62"/>
    <mergeCell ref="O56:O62"/>
    <mergeCell ref="P56:P62"/>
    <mergeCell ref="B56:E56"/>
    <mergeCell ref="F56:F63"/>
    <mergeCell ref="G56:G63"/>
    <mergeCell ref="H56:H63"/>
    <mergeCell ref="I56:I63"/>
    <mergeCell ref="J56:J63"/>
    <mergeCell ref="A63:E63"/>
    <mergeCell ref="AO49:AO55"/>
    <mergeCell ref="A50:B50"/>
    <mergeCell ref="A51:B51"/>
    <mergeCell ref="A52:B52"/>
    <mergeCell ref="A53:B53"/>
    <mergeCell ref="A54:B54"/>
    <mergeCell ref="A55:B55"/>
    <mergeCell ref="AI49:AI55"/>
    <mergeCell ref="AJ49:AJ55"/>
    <mergeCell ref="AK49:AK55"/>
    <mergeCell ref="AL49:AL55"/>
    <mergeCell ref="AM49:AM55"/>
    <mergeCell ref="AN49:AN55"/>
    <mergeCell ref="AC49:AC55"/>
    <mergeCell ref="AD49:AD55"/>
    <mergeCell ref="AE49:AE55"/>
    <mergeCell ref="AF49:AF55"/>
    <mergeCell ref="AG49:AG55"/>
    <mergeCell ref="AH49:AH55"/>
    <mergeCell ref="W49:W55"/>
    <mergeCell ref="X49:X55"/>
    <mergeCell ref="Y49:Y55"/>
    <mergeCell ref="Z49:Z55"/>
    <mergeCell ref="AA49:AA55"/>
    <mergeCell ref="AB49:AB55"/>
    <mergeCell ref="Q49:Q55"/>
    <mergeCell ref="R49:R55"/>
    <mergeCell ref="S49:S55"/>
    <mergeCell ref="T49:T55"/>
    <mergeCell ref="U49:U55"/>
    <mergeCell ref="V49:V55"/>
    <mergeCell ref="K49:K55"/>
    <mergeCell ref="L49:L55"/>
    <mergeCell ref="M49:M55"/>
    <mergeCell ref="N49:N55"/>
    <mergeCell ref="O49:O55"/>
    <mergeCell ref="P49:P55"/>
    <mergeCell ref="B49:E49"/>
    <mergeCell ref="F49:F55"/>
    <mergeCell ref="G49:G55"/>
    <mergeCell ref="H49:H55"/>
    <mergeCell ref="I49:I55"/>
    <mergeCell ref="J49:J55"/>
    <mergeCell ref="AO42:AO48"/>
    <mergeCell ref="A43:B43"/>
    <mergeCell ref="A44:B44"/>
    <mergeCell ref="A45:B45"/>
    <mergeCell ref="A46:B46"/>
    <mergeCell ref="A47:B47"/>
    <mergeCell ref="A48:B48"/>
    <mergeCell ref="AI42:AI48"/>
    <mergeCell ref="AJ42:AJ48"/>
    <mergeCell ref="AK42:AK48"/>
    <mergeCell ref="AM42:AM48"/>
    <mergeCell ref="AN42:AN48"/>
    <mergeCell ref="AC42:AC48"/>
    <mergeCell ref="AD42:AD48"/>
    <mergeCell ref="AE42:AE48"/>
    <mergeCell ref="AF42:AF48"/>
    <mergeCell ref="AG42:AG48"/>
    <mergeCell ref="AH42:AH48"/>
    <mergeCell ref="X42:X48"/>
    <mergeCell ref="Y42:Y48"/>
    <mergeCell ref="Z42:Z48"/>
    <mergeCell ref="AA42:AA48"/>
    <mergeCell ref="AB42:AB48"/>
    <mergeCell ref="AL42:AL48"/>
    <mergeCell ref="R42:R48"/>
    <mergeCell ref="S42:S48"/>
    <mergeCell ref="T42:T48"/>
    <mergeCell ref="U42:U48"/>
    <mergeCell ref="V42:V48"/>
    <mergeCell ref="W42:W48"/>
    <mergeCell ref="L42:L48"/>
    <mergeCell ref="M42:M48"/>
    <mergeCell ref="N42:N48"/>
    <mergeCell ref="O42:O48"/>
    <mergeCell ref="P42:P48"/>
    <mergeCell ref="Q42:Q48"/>
    <mergeCell ref="F42:F48"/>
    <mergeCell ref="G42:G48"/>
    <mergeCell ref="H42:H48"/>
    <mergeCell ref="I42:I48"/>
    <mergeCell ref="J42:J48"/>
    <mergeCell ref="K42:K48"/>
    <mergeCell ref="AM34:AM40"/>
    <mergeCell ref="AN34:AN40"/>
    <mergeCell ref="AO34:AO40"/>
    <mergeCell ref="A35:B35"/>
    <mergeCell ref="A36:B36"/>
    <mergeCell ref="A37:B37"/>
    <mergeCell ref="A38:B38"/>
    <mergeCell ref="A39:B39"/>
    <mergeCell ref="A40:B40"/>
    <mergeCell ref="AG34:AG40"/>
    <mergeCell ref="AH34:AH40"/>
    <mergeCell ref="AI34:AI40"/>
    <mergeCell ref="AJ34:AJ40"/>
    <mergeCell ref="AK34:AK40"/>
    <mergeCell ref="AL34:AL40"/>
    <mergeCell ref="AA34:AA40"/>
    <mergeCell ref="AB34:AB40"/>
    <mergeCell ref="AC34:AC40"/>
    <mergeCell ref="AD34:AD40"/>
    <mergeCell ref="AE34:AE40"/>
    <mergeCell ref="AF34:AF40"/>
    <mergeCell ref="U34:U40"/>
    <mergeCell ref="V34:V40"/>
    <mergeCell ref="W34:W40"/>
    <mergeCell ref="X34:X40"/>
    <mergeCell ref="Y34:Y40"/>
    <mergeCell ref="Z34:Z40"/>
    <mergeCell ref="O34:O40"/>
    <mergeCell ref="P34:P40"/>
    <mergeCell ref="Q34:Q40"/>
    <mergeCell ref="R34:R40"/>
    <mergeCell ref="S34:S40"/>
    <mergeCell ref="T34:T40"/>
    <mergeCell ref="I34:I40"/>
    <mergeCell ref="J34:J40"/>
    <mergeCell ref="K34:K40"/>
    <mergeCell ref="L34:L40"/>
    <mergeCell ref="M34:M40"/>
    <mergeCell ref="N34:N40"/>
    <mergeCell ref="A32:B32"/>
    <mergeCell ref="A33:B33"/>
    <mergeCell ref="B34:E34"/>
    <mergeCell ref="F34:F40"/>
    <mergeCell ref="G34:G40"/>
    <mergeCell ref="H34:H40"/>
    <mergeCell ref="A26:B26"/>
    <mergeCell ref="B27:E27"/>
    <mergeCell ref="F27:F33"/>
    <mergeCell ref="G27:G33"/>
    <mergeCell ref="H27:H33"/>
    <mergeCell ref="I27:I33"/>
    <mergeCell ref="A28:B28"/>
    <mergeCell ref="A29:B29"/>
    <mergeCell ref="A30:B30"/>
    <mergeCell ref="A31:B31"/>
    <mergeCell ref="A20:J20"/>
    <mergeCell ref="A21:B21"/>
    <mergeCell ref="F21:F26"/>
    <mergeCell ref="H21:H26"/>
    <mergeCell ref="J21:J26"/>
    <mergeCell ref="A22:B22"/>
    <mergeCell ref="A23:B23"/>
    <mergeCell ref="A24:B24"/>
    <mergeCell ref="A25:B25"/>
    <mergeCell ref="I21:I26"/>
    <mergeCell ref="J10:J11"/>
    <mergeCell ref="A13:J13"/>
    <mergeCell ref="A14:B14"/>
    <mergeCell ref="F14:F19"/>
    <mergeCell ref="G14:G19"/>
    <mergeCell ref="H14:H19"/>
    <mergeCell ref="J14:J19"/>
    <mergeCell ref="A15:B15"/>
    <mergeCell ref="A10:A11"/>
    <mergeCell ref="I14:I19"/>
    <mergeCell ref="C10:E10"/>
    <mergeCell ref="F10:F11"/>
    <mergeCell ref="G10:G11"/>
    <mergeCell ref="H10:H11"/>
    <mergeCell ref="A16:B16"/>
    <mergeCell ref="I10:I11"/>
    <mergeCell ref="A3:L3"/>
    <mergeCell ref="C7:F7"/>
    <mergeCell ref="I1:J1"/>
    <mergeCell ref="J27:J33"/>
    <mergeCell ref="A17:B17"/>
    <mergeCell ref="A18:B18"/>
    <mergeCell ref="A19:B19"/>
    <mergeCell ref="G21:G26"/>
    <mergeCell ref="A5:J5"/>
    <mergeCell ref="B10:B11"/>
    <mergeCell ref="A41:B41"/>
    <mergeCell ref="B98:E98"/>
    <mergeCell ref="A96:B97"/>
    <mergeCell ref="C96:C97"/>
    <mergeCell ref="D96:D97"/>
    <mergeCell ref="E96:E97"/>
    <mergeCell ref="B89:E89"/>
    <mergeCell ref="A64:E64"/>
    <mergeCell ref="A73:E73"/>
    <mergeCell ref="B42:E42"/>
    <mergeCell ref="A766:B766"/>
    <mergeCell ref="A767:B767"/>
    <mergeCell ref="A441:B441"/>
    <mergeCell ref="A752:B752"/>
    <mergeCell ref="A272:E272"/>
    <mergeCell ref="A310:E310"/>
    <mergeCell ref="B273:E273"/>
    <mergeCell ref="B281:E281"/>
    <mergeCell ref="B288:E288"/>
    <mergeCell ref="B295:E295"/>
    <mergeCell ref="A465:B465"/>
    <mergeCell ref="A448:B448"/>
    <mergeCell ref="A450:B450"/>
    <mergeCell ref="A390:B390"/>
    <mergeCell ref="A764:B764"/>
    <mergeCell ref="A765:B765"/>
    <mergeCell ref="A756:B756"/>
    <mergeCell ref="A757:B757"/>
    <mergeCell ref="A758:B758"/>
    <mergeCell ref="A517:B517"/>
    <mergeCell ref="G771:G778"/>
    <mergeCell ref="A770:B770"/>
    <mergeCell ref="F729:F736"/>
    <mergeCell ref="G729:G736"/>
    <mergeCell ref="A738:B738"/>
    <mergeCell ref="A739:B739"/>
    <mergeCell ref="A731:B731"/>
    <mergeCell ref="F771:F778"/>
    <mergeCell ref="A747:B747"/>
    <mergeCell ref="A735:B735"/>
    <mergeCell ref="A749:B749"/>
    <mergeCell ref="A740:B740"/>
    <mergeCell ref="A741:B741"/>
    <mergeCell ref="A743:B743"/>
    <mergeCell ref="A744:B744"/>
    <mergeCell ref="A745:B745"/>
    <mergeCell ref="A748:B748"/>
    <mergeCell ref="A708:B708"/>
    <mergeCell ref="H729:H736"/>
    <mergeCell ref="I729:I736"/>
    <mergeCell ref="A730:B730"/>
    <mergeCell ref="A723:B723"/>
    <mergeCell ref="A725:B725"/>
    <mergeCell ref="A726:B726"/>
    <mergeCell ref="A709:B709"/>
    <mergeCell ref="A736:B736"/>
    <mergeCell ref="F702:F710"/>
    <mergeCell ref="A645:B645"/>
    <mergeCell ref="A646:B646"/>
    <mergeCell ref="A653:B653"/>
    <mergeCell ref="A654:B654"/>
    <mergeCell ref="A685:B685"/>
    <mergeCell ref="A487:B487"/>
    <mergeCell ref="A684:B684"/>
    <mergeCell ref="A661:B661"/>
    <mergeCell ref="A662:B662"/>
    <mergeCell ref="A575:B575"/>
    <mergeCell ref="A582:B582"/>
    <mergeCell ref="A583:B583"/>
    <mergeCell ref="A621:B621"/>
    <mergeCell ref="A622:B622"/>
    <mergeCell ref="A637:B637"/>
    <mergeCell ref="A408:B409"/>
    <mergeCell ref="A442:B442"/>
    <mergeCell ref="A443:B443"/>
    <mergeCell ref="A444:B444"/>
    <mergeCell ref="A445:B445"/>
    <mergeCell ref="C408:C409"/>
    <mergeCell ref="I385:I392"/>
    <mergeCell ref="J385:J392"/>
    <mergeCell ref="F393:F401"/>
    <mergeCell ref="G393:G401"/>
    <mergeCell ref="A389:B389"/>
    <mergeCell ref="A391:B391"/>
    <mergeCell ref="I393:I401"/>
    <mergeCell ref="J393:J401"/>
    <mergeCell ref="F402:F411"/>
    <mergeCell ref="A446:B446"/>
    <mergeCell ref="A435:B435"/>
    <mergeCell ref="A436:B436"/>
    <mergeCell ref="A437:B437"/>
    <mergeCell ref="A438:B438"/>
    <mergeCell ref="A439:B439"/>
    <mergeCell ref="A455:B455"/>
    <mergeCell ref="A456:B456"/>
    <mergeCell ref="H458:H466"/>
    <mergeCell ref="I458:I466"/>
    <mergeCell ref="A447:B447"/>
    <mergeCell ref="A451:B451"/>
    <mergeCell ref="A452:B452"/>
    <mergeCell ref="A453:B453"/>
    <mergeCell ref="A454:B454"/>
    <mergeCell ref="A457:B457"/>
    <mergeCell ref="A466:B466"/>
    <mergeCell ref="A468:B468"/>
    <mergeCell ref="A469:B469"/>
    <mergeCell ref="A470:B470"/>
    <mergeCell ref="A459:B459"/>
    <mergeCell ref="A460:B460"/>
    <mergeCell ref="A461:B461"/>
    <mergeCell ref="A462:B462"/>
    <mergeCell ref="A463:B463"/>
    <mergeCell ref="A464:B464"/>
    <mergeCell ref="F476:F484"/>
    <mergeCell ref="G476:G484"/>
    <mergeCell ref="A471:B471"/>
    <mergeCell ref="A472:B472"/>
    <mergeCell ref="H476:H484"/>
    <mergeCell ref="I476:I484"/>
    <mergeCell ref="A474:B474"/>
    <mergeCell ref="A475:B475"/>
    <mergeCell ref="A477:B477"/>
    <mergeCell ref="A478:B478"/>
    <mergeCell ref="A480:B480"/>
    <mergeCell ref="A473:B473"/>
    <mergeCell ref="A491:B491"/>
    <mergeCell ref="A492:B492"/>
    <mergeCell ref="A493:B493"/>
    <mergeCell ref="A482:B482"/>
    <mergeCell ref="A483:B483"/>
    <mergeCell ref="A484:B484"/>
    <mergeCell ref="A486:B486"/>
    <mergeCell ref="A479:B479"/>
    <mergeCell ref="F494:F501"/>
    <mergeCell ref="G494:G501"/>
    <mergeCell ref="H494:H501"/>
    <mergeCell ref="A495:B495"/>
    <mergeCell ref="A496:B496"/>
    <mergeCell ref="A497:B497"/>
    <mergeCell ref="A508:B508"/>
    <mergeCell ref="A509:B509"/>
    <mergeCell ref="A512:B512"/>
    <mergeCell ref="A499:B499"/>
    <mergeCell ref="A500:B500"/>
    <mergeCell ref="A501:B501"/>
    <mergeCell ref="A504:B504"/>
    <mergeCell ref="A505:B505"/>
    <mergeCell ref="A503:B503"/>
    <mergeCell ref="A510:B510"/>
    <mergeCell ref="A513:B513"/>
    <mergeCell ref="B377:J377"/>
    <mergeCell ref="F378:F384"/>
    <mergeCell ref="G378:G384"/>
    <mergeCell ref="H378:H384"/>
    <mergeCell ref="I378:I384"/>
    <mergeCell ref="J378:J384"/>
    <mergeCell ref="F385:F392"/>
    <mergeCell ref="G385:G392"/>
    <mergeCell ref="H385:H392"/>
    <mergeCell ref="G402:G411"/>
    <mergeCell ref="H402:H411"/>
    <mergeCell ref="I402:I411"/>
    <mergeCell ref="J402:J411"/>
    <mergeCell ref="D408:D409"/>
    <mergeCell ref="E408:E409"/>
    <mergeCell ref="F412:F420"/>
    <mergeCell ref="G412:G420"/>
    <mergeCell ref="H412:H420"/>
    <mergeCell ref="I412:I420"/>
    <mergeCell ref="J412:J420"/>
    <mergeCell ref="F421:F430"/>
    <mergeCell ref="G421:G430"/>
    <mergeCell ref="H421:H430"/>
    <mergeCell ref="I421:I430"/>
    <mergeCell ref="J421:J430"/>
    <mergeCell ref="F431:F439"/>
    <mergeCell ref="G431:G439"/>
    <mergeCell ref="H431:H439"/>
    <mergeCell ref="I431:I439"/>
    <mergeCell ref="J431:J439"/>
    <mergeCell ref="A432:B432"/>
    <mergeCell ref="A433:B433"/>
    <mergeCell ref="A434:B434"/>
    <mergeCell ref="F440:F448"/>
    <mergeCell ref="G440:G448"/>
    <mergeCell ref="H440:H448"/>
    <mergeCell ref="I440:I448"/>
    <mergeCell ref="J440:J448"/>
    <mergeCell ref="F449:F457"/>
    <mergeCell ref="G449:G457"/>
    <mergeCell ref="H449:H457"/>
    <mergeCell ref="I449:I457"/>
    <mergeCell ref="J449:J457"/>
    <mergeCell ref="J458:J466"/>
    <mergeCell ref="F467:F475"/>
    <mergeCell ref="G467:G475"/>
    <mergeCell ref="H467:H475"/>
    <mergeCell ref="I467:I475"/>
    <mergeCell ref="J467:J475"/>
    <mergeCell ref="F458:F466"/>
    <mergeCell ref="G458:G466"/>
    <mergeCell ref="J476:J484"/>
    <mergeCell ref="A481:B481"/>
    <mergeCell ref="F485:F493"/>
    <mergeCell ref="G485:G493"/>
    <mergeCell ref="H485:H493"/>
    <mergeCell ref="I485:I493"/>
    <mergeCell ref="J485:J493"/>
    <mergeCell ref="A489:B489"/>
    <mergeCell ref="A490:B490"/>
    <mergeCell ref="A488:B488"/>
    <mergeCell ref="I494:I501"/>
    <mergeCell ref="J494:J501"/>
    <mergeCell ref="A498:B498"/>
    <mergeCell ref="F502:F510"/>
    <mergeCell ref="G502:G510"/>
    <mergeCell ref="H502:H510"/>
    <mergeCell ref="I502:I510"/>
    <mergeCell ref="J502:J510"/>
    <mergeCell ref="A506:B506"/>
    <mergeCell ref="A507:B507"/>
    <mergeCell ref="F511:F519"/>
    <mergeCell ref="G511:G519"/>
    <mergeCell ref="H511:H519"/>
    <mergeCell ref="I511:I519"/>
    <mergeCell ref="J511:J519"/>
    <mergeCell ref="A514:B514"/>
    <mergeCell ref="A515:B515"/>
    <mergeCell ref="A516:B516"/>
    <mergeCell ref="A518:B518"/>
    <mergeCell ref="A519:B519"/>
    <mergeCell ref="F520:F527"/>
    <mergeCell ref="G520:G527"/>
    <mergeCell ref="H520:H527"/>
    <mergeCell ref="I520:I527"/>
    <mergeCell ref="J520:J527"/>
    <mergeCell ref="A521:B521"/>
    <mergeCell ref="A522:B522"/>
    <mergeCell ref="A523:B523"/>
    <mergeCell ref="A526:B526"/>
    <mergeCell ref="A527:B527"/>
    <mergeCell ref="J528:J535"/>
    <mergeCell ref="A529:B529"/>
    <mergeCell ref="A530:B530"/>
    <mergeCell ref="A531:B531"/>
    <mergeCell ref="A532:B532"/>
    <mergeCell ref="A533:B533"/>
    <mergeCell ref="A534:B534"/>
    <mergeCell ref="A535:B535"/>
    <mergeCell ref="G536:G544"/>
    <mergeCell ref="H536:H544"/>
    <mergeCell ref="I536:I544"/>
    <mergeCell ref="F528:F535"/>
    <mergeCell ref="G528:G535"/>
    <mergeCell ref="H528:H535"/>
    <mergeCell ref="I528:I535"/>
    <mergeCell ref="J536:J544"/>
    <mergeCell ref="A537:B537"/>
    <mergeCell ref="A538:B538"/>
    <mergeCell ref="A540:B540"/>
    <mergeCell ref="A541:B541"/>
    <mergeCell ref="A542:B542"/>
    <mergeCell ref="A543:B543"/>
    <mergeCell ref="A544:B544"/>
    <mergeCell ref="A539:B539"/>
    <mergeCell ref="F536:F544"/>
    <mergeCell ref="J545:J552"/>
    <mergeCell ref="A546:B546"/>
    <mergeCell ref="A547:B547"/>
    <mergeCell ref="A548:B548"/>
    <mergeCell ref="A549:B549"/>
    <mergeCell ref="A550:B550"/>
    <mergeCell ref="A551:B551"/>
    <mergeCell ref="A552:B552"/>
    <mergeCell ref="H553:H560"/>
    <mergeCell ref="I553:I560"/>
    <mergeCell ref="F545:F552"/>
    <mergeCell ref="G545:G552"/>
    <mergeCell ref="H545:H552"/>
    <mergeCell ref="I545:I552"/>
    <mergeCell ref="J553:J560"/>
    <mergeCell ref="A554:B554"/>
    <mergeCell ref="A555:B555"/>
    <mergeCell ref="A556:B556"/>
    <mergeCell ref="A557:B557"/>
    <mergeCell ref="A558:B558"/>
    <mergeCell ref="A559:B559"/>
    <mergeCell ref="A560:B560"/>
    <mergeCell ref="F553:F560"/>
    <mergeCell ref="G553:G560"/>
    <mergeCell ref="J561:J570"/>
    <mergeCell ref="A562:B562"/>
    <mergeCell ref="A563:B563"/>
    <mergeCell ref="A564:B564"/>
    <mergeCell ref="A565:B565"/>
    <mergeCell ref="A566:B566"/>
    <mergeCell ref="A567:B567"/>
    <mergeCell ref="A569:B569"/>
    <mergeCell ref="A570:B570"/>
    <mergeCell ref="A568:B568"/>
    <mergeCell ref="H571:H579"/>
    <mergeCell ref="F561:F570"/>
    <mergeCell ref="G561:G570"/>
    <mergeCell ref="H561:H570"/>
    <mergeCell ref="I561:I570"/>
    <mergeCell ref="I571:I579"/>
    <mergeCell ref="J571:J579"/>
    <mergeCell ref="A572:B572"/>
    <mergeCell ref="A573:B573"/>
    <mergeCell ref="A574:B574"/>
    <mergeCell ref="A576:B576"/>
    <mergeCell ref="A577:B577"/>
    <mergeCell ref="A578:B578"/>
    <mergeCell ref="A579:B579"/>
    <mergeCell ref="F571:F579"/>
    <mergeCell ref="G571:G579"/>
    <mergeCell ref="F580:F587"/>
    <mergeCell ref="G580:G587"/>
    <mergeCell ref="H580:H587"/>
    <mergeCell ref="I580:I587"/>
    <mergeCell ref="J580:J587"/>
    <mergeCell ref="A581:B581"/>
    <mergeCell ref="A584:B584"/>
    <mergeCell ref="A585:B585"/>
    <mergeCell ref="A586:B586"/>
    <mergeCell ref="A587:B587"/>
    <mergeCell ref="H588:H597"/>
    <mergeCell ref="I588:I597"/>
    <mergeCell ref="J588:J597"/>
    <mergeCell ref="A589:B589"/>
    <mergeCell ref="A590:B590"/>
    <mergeCell ref="A591:B591"/>
    <mergeCell ref="A592:B592"/>
    <mergeCell ref="A593:B593"/>
    <mergeCell ref="A594:B594"/>
    <mergeCell ref="A595:B595"/>
    <mergeCell ref="A605:B605"/>
    <mergeCell ref="A596:B596"/>
    <mergeCell ref="A597:B597"/>
    <mergeCell ref="F598:F605"/>
    <mergeCell ref="G598:G605"/>
    <mergeCell ref="F588:F597"/>
    <mergeCell ref="G588:G597"/>
    <mergeCell ref="A613:B613"/>
    <mergeCell ref="H598:H605"/>
    <mergeCell ref="I598:I605"/>
    <mergeCell ref="J598:J605"/>
    <mergeCell ref="A599:B599"/>
    <mergeCell ref="A600:B600"/>
    <mergeCell ref="A601:B601"/>
    <mergeCell ref="A602:B602"/>
    <mergeCell ref="A603:B603"/>
    <mergeCell ref="A604:B604"/>
    <mergeCell ref="A607:B607"/>
    <mergeCell ref="A608:B608"/>
    <mergeCell ref="A609:B609"/>
    <mergeCell ref="A610:B610"/>
    <mergeCell ref="A611:B611"/>
    <mergeCell ref="A612:B612"/>
    <mergeCell ref="I614:I622"/>
    <mergeCell ref="F606:F613"/>
    <mergeCell ref="G606:G613"/>
    <mergeCell ref="H606:H613"/>
    <mergeCell ref="I606:I613"/>
    <mergeCell ref="J606:J613"/>
    <mergeCell ref="J614:J622"/>
    <mergeCell ref="F614:F622"/>
    <mergeCell ref="G614:G622"/>
    <mergeCell ref="H614:H622"/>
    <mergeCell ref="A615:B615"/>
    <mergeCell ref="A616:B616"/>
    <mergeCell ref="A617:B617"/>
    <mergeCell ref="A618:B618"/>
    <mergeCell ref="A619:B619"/>
    <mergeCell ref="A620:B620"/>
    <mergeCell ref="H623:H632"/>
    <mergeCell ref="I623:I632"/>
    <mergeCell ref="J623:J632"/>
    <mergeCell ref="A624:B624"/>
    <mergeCell ref="A625:B625"/>
    <mergeCell ref="A626:B626"/>
    <mergeCell ref="A627:B627"/>
    <mergeCell ref="A628:B628"/>
    <mergeCell ref="A629:B629"/>
    <mergeCell ref="A630:B630"/>
    <mergeCell ref="A631:B631"/>
    <mergeCell ref="A632:B632"/>
    <mergeCell ref="F634:F641"/>
    <mergeCell ref="G634:G641"/>
    <mergeCell ref="F623:F632"/>
    <mergeCell ref="G623:G632"/>
    <mergeCell ref="A638:B638"/>
    <mergeCell ref="H634:H641"/>
    <mergeCell ref="I634:I641"/>
    <mergeCell ref="J634:J641"/>
    <mergeCell ref="A635:B635"/>
    <mergeCell ref="A636:B636"/>
    <mergeCell ref="A639:B639"/>
    <mergeCell ref="A640:B640"/>
    <mergeCell ref="A641:B641"/>
    <mergeCell ref="F642:F649"/>
    <mergeCell ref="G642:G649"/>
    <mergeCell ref="H642:H649"/>
    <mergeCell ref="I642:I649"/>
    <mergeCell ref="J642:J649"/>
    <mergeCell ref="A643:B643"/>
    <mergeCell ref="A644:B644"/>
    <mergeCell ref="A647:B647"/>
    <mergeCell ref="A648:B648"/>
    <mergeCell ref="A649:B649"/>
    <mergeCell ref="F650:F658"/>
    <mergeCell ref="G650:G658"/>
    <mergeCell ref="H650:H658"/>
    <mergeCell ref="I650:I658"/>
    <mergeCell ref="J650:J658"/>
    <mergeCell ref="A651:B651"/>
    <mergeCell ref="A652:B652"/>
    <mergeCell ref="A655:B655"/>
    <mergeCell ref="A656:B656"/>
    <mergeCell ref="A657:B657"/>
    <mergeCell ref="A658:B658"/>
    <mergeCell ref="F659:F667"/>
    <mergeCell ref="G659:G667"/>
    <mergeCell ref="H659:H667"/>
    <mergeCell ref="I659:I667"/>
    <mergeCell ref="J659:J667"/>
    <mergeCell ref="A660:B660"/>
    <mergeCell ref="A663:B663"/>
    <mergeCell ref="A664:B664"/>
    <mergeCell ref="A665:B665"/>
    <mergeCell ref="A666:B666"/>
    <mergeCell ref="A667:B667"/>
    <mergeCell ref="F668:F676"/>
    <mergeCell ref="G668:G676"/>
    <mergeCell ref="H668:H676"/>
    <mergeCell ref="I668:I676"/>
    <mergeCell ref="A669:B669"/>
    <mergeCell ref="A670:B670"/>
    <mergeCell ref="J668:J676"/>
    <mergeCell ref="A671:B671"/>
    <mergeCell ref="A672:B672"/>
    <mergeCell ref="A673:B673"/>
    <mergeCell ref="A674:B674"/>
    <mergeCell ref="A675:B675"/>
    <mergeCell ref="A676:B676"/>
    <mergeCell ref="F677:F685"/>
    <mergeCell ref="G677:G685"/>
    <mergeCell ref="H677:H685"/>
    <mergeCell ref="I677:I685"/>
    <mergeCell ref="J677:J685"/>
    <mergeCell ref="A678:B678"/>
    <mergeCell ref="A679:B679"/>
    <mergeCell ref="A680:B680"/>
    <mergeCell ref="A681:B681"/>
    <mergeCell ref="A682:B682"/>
    <mergeCell ref="A683:B683"/>
    <mergeCell ref="F686:F693"/>
    <mergeCell ref="G686:G693"/>
    <mergeCell ref="H686:H693"/>
    <mergeCell ref="I686:I693"/>
    <mergeCell ref="J686:J693"/>
    <mergeCell ref="A687:B687"/>
    <mergeCell ref="A688:B688"/>
    <mergeCell ref="A689:B689"/>
    <mergeCell ref="A690:B690"/>
    <mergeCell ref="A691:B691"/>
    <mergeCell ref="A692:B692"/>
    <mergeCell ref="A693:B693"/>
    <mergeCell ref="F694:F701"/>
    <mergeCell ref="G694:G701"/>
    <mergeCell ref="H694:H701"/>
    <mergeCell ref="I694:I701"/>
    <mergeCell ref="J694:J701"/>
    <mergeCell ref="A695:B695"/>
    <mergeCell ref="A696:B696"/>
    <mergeCell ref="A697:B697"/>
    <mergeCell ref="A698:B698"/>
    <mergeCell ref="A699:B699"/>
    <mergeCell ref="A700:B700"/>
    <mergeCell ref="A701:B701"/>
    <mergeCell ref="G702:G710"/>
    <mergeCell ref="H702:H710"/>
    <mergeCell ref="I702:I710"/>
    <mergeCell ref="J702:J710"/>
    <mergeCell ref="A703:B703"/>
    <mergeCell ref="A704:B704"/>
    <mergeCell ref="A705:B705"/>
    <mergeCell ref="A706:B706"/>
    <mergeCell ref="A707:B707"/>
    <mergeCell ref="A710:B710"/>
    <mergeCell ref="I711:I718"/>
    <mergeCell ref="J711:J718"/>
    <mergeCell ref="A712:B712"/>
    <mergeCell ref="A713:B713"/>
    <mergeCell ref="A714:B714"/>
    <mergeCell ref="A715:B715"/>
    <mergeCell ref="A716:B716"/>
    <mergeCell ref="A717:B717"/>
    <mergeCell ref="A718:B718"/>
    <mergeCell ref="F719:F727"/>
    <mergeCell ref="G719:G727"/>
    <mergeCell ref="H719:H727"/>
    <mergeCell ref="A727:B727"/>
    <mergeCell ref="F711:F718"/>
    <mergeCell ref="G711:G718"/>
    <mergeCell ref="H711:H718"/>
    <mergeCell ref="I719:I727"/>
    <mergeCell ref="J719:J727"/>
    <mergeCell ref="A720:B720"/>
    <mergeCell ref="A721:B721"/>
    <mergeCell ref="A722:B722"/>
    <mergeCell ref="A724:B724"/>
    <mergeCell ref="J729:J736"/>
    <mergeCell ref="A732:B732"/>
    <mergeCell ref="A733:B733"/>
    <mergeCell ref="A734:B734"/>
    <mergeCell ref="F737:F745"/>
    <mergeCell ref="G737:G745"/>
    <mergeCell ref="H737:H745"/>
    <mergeCell ref="I737:I745"/>
    <mergeCell ref="J737:J745"/>
    <mergeCell ref="A742:B742"/>
    <mergeCell ref="I746:I754"/>
    <mergeCell ref="J746:J754"/>
    <mergeCell ref="A750:B750"/>
    <mergeCell ref="A751:B751"/>
    <mergeCell ref="F755:F762"/>
    <mergeCell ref="G755:G762"/>
    <mergeCell ref="H755:H762"/>
    <mergeCell ref="I755:I762"/>
    <mergeCell ref="J755:J762"/>
    <mergeCell ref="A759:B759"/>
    <mergeCell ref="A760:B760"/>
    <mergeCell ref="F763:F770"/>
    <mergeCell ref="G763:G770"/>
    <mergeCell ref="H763:H770"/>
    <mergeCell ref="I763:I770"/>
    <mergeCell ref="J763:J770"/>
    <mergeCell ref="A768:B768"/>
    <mergeCell ref="A769:B769"/>
    <mergeCell ref="A761:B761"/>
    <mergeCell ref="A762:B762"/>
    <mergeCell ref="H771:H778"/>
    <mergeCell ref="I771:I778"/>
    <mergeCell ref="J771:J778"/>
    <mergeCell ref="A777:B777"/>
    <mergeCell ref="A778:B778"/>
    <mergeCell ref="F779:F786"/>
    <mergeCell ref="G779:G786"/>
    <mergeCell ref="H779:H786"/>
    <mergeCell ref="I779:I786"/>
    <mergeCell ref="J779:J786"/>
    <mergeCell ref="A786:B786"/>
    <mergeCell ref="F787:F794"/>
    <mergeCell ref="G787:G794"/>
    <mergeCell ref="H787:H794"/>
    <mergeCell ref="I787:I794"/>
    <mergeCell ref="J787:J794"/>
    <mergeCell ref="A788:B788"/>
    <mergeCell ref="A789:B789"/>
    <mergeCell ref="A790:B790"/>
    <mergeCell ref="A791:B791"/>
    <mergeCell ref="A792:B792"/>
    <mergeCell ref="A793:B793"/>
    <mergeCell ref="A794:B794"/>
    <mergeCell ref="F795:F802"/>
    <mergeCell ref="G795:G802"/>
    <mergeCell ref="H795:H802"/>
    <mergeCell ref="I795:I802"/>
    <mergeCell ref="J795:J802"/>
    <mergeCell ref="A796:B796"/>
    <mergeCell ref="A797:B797"/>
    <mergeCell ref="A798:B798"/>
    <mergeCell ref="A799:B799"/>
    <mergeCell ref="A800:B800"/>
    <mergeCell ref="A801:B801"/>
    <mergeCell ref="A802:B802"/>
    <mergeCell ref="F804:F811"/>
    <mergeCell ref="G804:G811"/>
    <mergeCell ref="H804:H811"/>
    <mergeCell ref="I804:I811"/>
    <mergeCell ref="J804:J811"/>
    <mergeCell ref="A805:B805"/>
    <mergeCell ref="A810:B810"/>
    <mergeCell ref="A811:B811"/>
    <mergeCell ref="A806:B806"/>
    <mergeCell ref="A807:B807"/>
    <mergeCell ref="J812:J819"/>
    <mergeCell ref="A813:B813"/>
    <mergeCell ref="A814:B814"/>
    <mergeCell ref="A815:B815"/>
    <mergeCell ref="A816:B816"/>
    <mergeCell ref="A817:B817"/>
    <mergeCell ref="A818:B818"/>
    <mergeCell ref="A819:B819"/>
    <mergeCell ref="F820:F827"/>
    <mergeCell ref="G820:G827"/>
    <mergeCell ref="H820:H827"/>
    <mergeCell ref="I820:I827"/>
    <mergeCell ref="F812:F819"/>
    <mergeCell ref="G812:G819"/>
    <mergeCell ref="H812:H819"/>
    <mergeCell ref="I812:I819"/>
    <mergeCell ref="A346:E346"/>
    <mergeCell ref="A375:E375"/>
    <mergeCell ref="J820:J827"/>
    <mergeCell ref="A821:B821"/>
    <mergeCell ref="A822:B822"/>
    <mergeCell ref="A823:B823"/>
    <mergeCell ref="A824:B824"/>
    <mergeCell ref="A825:B825"/>
    <mergeCell ref="A826:B826"/>
    <mergeCell ref="A827:B827"/>
  </mergeCells>
  <printOptions/>
  <pageMargins left="0.3937007874015748" right="0.2362204724409449" top="0.5511811023622047" bottom="0.5511811023622047" header="0.31496062992125984" footer="0.31496062992125984"/>
  <pageSetup firstPageNumber="46" useFirstPageNumber="1" horizontalDpi="600" verticalDpi="600" orientation="landscape" paperSize="9" scale="92"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tabColor rgb="FF00B050"/>
  </sheetPr>
  <dimension ref="A1:L412"/>
  <sheetViews>
    <sheetView view="pageBreakPreview" zoomScale="145" zoomScaleSheetLayoutView="145" workbookViewId="0" topLeftCell="A28">
      <selection activeCell="A42" sqref="A42:E42"/>
    </sheetView>
  </sheetViews>
  <sheetFormatPr defaultColWidth="9.00390625" defaultRowHeight="12.75"/>
  <cols>
    <col min="1" max="1" width="5.375" style="229" customWidth="1"/>
    <col min="2" max="2" width="18.375" style="229" customWidth="1"/>
    <col min="3" max="3" width="12.875" style="229" customWidth="1"/>
    <col min="4" max="4" width="10.75390625" style="229" customWidth="1"/>
    <col min="5" max="5" width="11.00390625" style="229" bestFit="1" customWidth="1"/>
    <col min="6" max="6" width="13.375" style="229" customWidth="1"/>
    <col min="7" max="8" width="9.625" style="229" customWidth="1"/>
    <col min="9" max="9" width="11.75390625" style="229" customWidth="1"/>
    <col min="10" max="10" width="41.25390625" style="229" customWidth="1"/>
    <col min="11" max="11" width="9.125" style="229" customWidth="1"/>
    <col min="12" max="12" width="14.25390625" style="229" customWidth="1"/>
    <col min="13" max="13" width="9.125" style="229" customWidth="1"/>
    <col min="14" max="14" width="13.375" style="229" customWidth="1"/>
    <col min="15" max="16384" width="9.125" style="229" customWidth="1"/>
  </cols>
  <sheetData>
    <row r="1" spans="1:12" s="1" customFormat="1" ht="76.5" customHeight="1">
      <c r="A1" s="536" t="s">
        <v>903</v>
      </c>
      <c r="B1" s="536"/>
      <c r="C1" s="536"/>
      <c r="D1" s="536"/>
      <c r="E1" s="536"/>
      <c r="F1" s="536"/>
      <c r="G1" s="536"/>
      <c r="H1" s="536"/>
      <c r="I1" s="536"/>
      <c r="J1" s="536"/>
      <c r="K1" s="175"/>
      <c r="L1" s="175"/>
    </row>
    <row r="2" spans="1:11" s="1" customFormat="1" ht="24" customHeight="1">
      <c r="A2" s="176"/>
      <c r="B2" s="176"/>
      <c r="C2" s="177"/>
      <c r="D2" s="176"/>
      <c r="E2" s="176"/>
      <c r="F2" s="176"/>
      <c r="G2" s="176"/>
      <c r="H2" s="537" t="s">
        <v>904</v>
      </c>
      <c r="I2" s="537"/>
      <c r="J2" s="178">
        <v>42370</v>
      </c>
      <c r="K2" s="176"/>
    </row>
    <row r="3" spans="1:11" s="1" customFormat="1" ht="18.75">
      <c r="A3" s="179" t="s">
        <v>20</v>
      </c>
      <c r="B3" s="180"/>
      <c r="C3" s="181"/>
      <c r="D3" s="182" t="s">
        <v>379</v>
      </c>
      <c r="E3" s="181"/>
      <c r="F3" s="181"/>
      <c r="G3" s="180"/>
      <c r="H3" s="180"/>
      <c r="I3" s="176"/>
      <c r="J3" s="176"/>
      <c r="K3" s="176"/>
    </row>
    <row r="4" spans="1:11" s="1" customFormat="1" ht="15">
      <c r="A4" s="176"/>
      <c r="B4" s="176"/>
      <c r="C4" s="183"/>
      <c r="D4" s="183"/>
      <c r="E4" s="183"/>
      <c r="F4" s="183"/>
      <c r="G4" s="176"/>
      <c r="H4" s="176"/>
      <c r="I4" s="176"/>
      <c r="J4" s="176"/>
      <c r="K4" s="176"/>
    </row>
    <row r="5" spans="1:10" s="28" customFormat="1" ht="53.25" customHeight="1">
      <c r="A5" s="538" t="s">
        <v>905</v>
      </c>
      <c r="B5" s="538" t="s">
        <v>906</v>
      </c>
      <c r="C5" s="538" t="s">
        <v>907</v>
      </c>
      <c r="D5" s="538"/>
      <c r="E5" s="538"/>
      <c r="F5" s="538" t="s">
        <v>908</v>
      </c>
      <c r="G5" s="538" t="s">
        <v>21</v>
      </c>
      <c r="H5" s="538" t="s">
        <v>22</v>
      </c>
      <c r="I5" s="538" t="s">
        <v>909</v>
      </c>
      <c r="J5" s="538" t="s">
        <v>51</v>
      </c>
    </row>
    <row r="6" spans="1:10" s="28" customFormat="1" ht="38.25" customHeight="1">
      <c r="A6" s="538"/>
      <c r="B6" s="538"/>
      <c r="C6" s="71" t="s">
        <v>910</v>
      </c>
      <c r="D6" s="71" t="s">
        <v>69</v>
      </c>
      <c r="E6" s="71" t="s">
        <v>68</v>
      </c>
      <c r="F6" s="538"/>
      <c r="G6" s="538"/>
      <c r="H6" s="538"/>
      <c r="I6" s="538"/>
      <c r="J6" s="538"/>
    </row>
    <row r="7" spans="1:10" s="186" customFormat="1" ht="8.25" customHeight="1">
      <c r="A7" s="184">
        <v>1</v>
      </c>
      <c r="B7" s="185">
        <v>2</v>
      </c>
      <c r="C7" s="185">
        <v>3</v>
      </c>
      <c r="D7" s="185">
        <v>4</v>
      </c>
      <c r="E7" s="185">
        <v>5</v>
      </c>
      <c r="F7" s="185">
        <v>6</v>
      </c>
      <c r="G7" s="185">
        <v>7</v>
      </c>
      <c r="H7" s="185">
        <v>8</v>
      </c>
      <c r="I7" s="185">
        <v>9</v>
      </c>
      <c r="J7" s="185">
        <v>10</v>
      </c>
    </row>
    <row r="8" spans="1:10" s="187" customFormat="1" ht="21" customHeight="1">
      <c r="A8" s="171" t="s">
        <v>370</v>
      </c>
      <c r="B8" s="532" t="s">
        <v>371</v>
      </c>
      <c r="C8" s="533"/>
      <c r="D8" s="533"/>
      <c r="E8" s="533"/>
      <c r="F8" s="533"/>
      <c r="G8" s="533"/>
      <c r="H8" s="533"/>
      <c r="I8" s="533"/>
      <c r="J8" s="534"/>
    </row>
    <row r="9" spans="1:10" s="187" customFormat="1" ht="12.75">
      <c r="A9" s="488" t="s">
        <v>50</v>
      </c>
      <c r="B9" s="535"/>
      <c r="C9" s="172">
        <f>SUM(C10:C14)</f>
        <v>79684.27904849999</v>
      </c>
      <c r="D9" s="172">
        <f>SUM(D10:D14)</f>
        <v>80133.20571</v>
      </c>
      <c r="E9" s="172">
        <f>SUM(E10:E14)</f>
        <v>80133.20571</v>
      </c>
      <c r="F9" s="527"/>
      <c r="G9" s="527"/>
      <c r="H9" s="527"/>
      <c r="I9" s="527"/>
      <c r="J9" s="527"/>
    </row>
    <row r="10" spans="1:10" s="187" customFormat="1" ht="12.75">
      <c r="A10" s="488" t="s">
        <v>7</v>
      </c>
      <c r="B10" s="488"/>
      <c r="C10" s="173">
        <f aca="true" t="shared" si="0" ref="C10:C15">C18+C45+C88+C129</f>
        <v>18468</v>
      </c>
      <c r="D10" s="173">
        <f aca="true" t="shared" si="1" ref="D10:E13">D18+D45+D88+D129</f>
        <v>18207.22372</v>
      </c>
      <c r="E10" s="173">
        <f t="shared" si="1"/>
        <v>18207.22372</v>
      </c>
      <c r="F10" s="528"/>
      <c r="G10" s="528"/>
      <c r="H10" s="528"/>
      <c r="I10" s="528"/>
      <c r="J10" s="528"/>
    </row>
    <row r="11" spans="1:10" s="187" customFormat="1" ht="12.75">
      <c r="A11" s="488" t="s">
        <v>15</v>
      </c>
      <c r="B11" s="488"/>
      <c r="C11" s="173">
        <f t="shared" si="0"/>
        <v>58870.15938999999</v>
      </c>
      <c r="D11" s="173">
        <f t="shared" si="1"/>
        <v>58681.739389999995</v>
      </c>
      <c r="E11" s="173">
        <f t="shared" si="1"/>
        <v>58681.739389999995</v>
      </c>
      <c r="F11" s="528"/>
      <c r="G11" s="528"/>
      <c r="H11" s="528"/>
      <c r="I11" s="528"/>
      <c r="J11" s="528"/>
    </row>
    <row r="12" spans="1:10" s="187" customFormat="1" ht="12.75">
      <c r="A12" s="488" t="s">
        <v>16</v>
      </c>
      <c r="B12" s="488"/>
      <c r="C12" s="173">
        <f t="shared" si="0"/>
        <v>1610.12107</v>
      </c>
      <c r="D12" s="173">
        <f t="shared" si="1"/>
        <v>1879.35785</v>
      </c>
      <c r="E12" s="173">
        <f t="shared" si="1"/>
        <v>1879.35785</v>
      </c>
      <c r="F12" s="528"/>
      <c r="G12" s="528"/>
      <c r="H12" s="528"/>
      <c r="I12" s="528"/>
      <c r="J12" s="528"/>
    </row>
    <row r="13" spans="1:10" s="187" customFormat="1" ht="18.75" customHeight="1">
      <c r="A13" s="488" t="s">
        <v>17</v>
      </c>
      <c r="B13" s="488"/>
      <c r="C13" s="173">
        <f t="shared" si="0"/>
        <v>0</v>
      </c>
      <c r="D13" s="173">
        <f t="shared" si="1"/>
        <v>0</v>
      </c>
      <c r="E13" s="173">
        <f t="shared" si="1"/>
        <v>0</v>
      </c>
      <c r="F13" s="528"/>
      <c r="G13" s="528"/>
      <c r="H13" s="528"/>
      <c r="I13" s="528"/>
      <c r="J13" s="528"/>
    </row>
    <row r="14" spans="1:10" s="187" customFormat="1" ht="12.75">
      <c r="A14" s="488" t="s">
        <v>5</v>
      </c>
      <c r="B14" s="488"/>
      <c r="C14" s="173">
        <f t="shared" si="0"/>
        <v>735.9985885000001</v>
      </c>
      <c r="D14" s="173">
        <f>D22+D49+D92+D133</f>
        <v>1364.8847500000002</v>
      </c>
      <c r="E14" s="173">
        <f>E22+E49+E92+E133</f>
        <v>1364.8847500000002</v>
      </c>
      <c r="F14" s="528"/>
      <c r="G14" s="528"/>
      <c r="H14" s="528"/>
      <c r="I14" s="528"/>
      <c r="J14" s="528"/>
    </row>
    <row r="15" spans="1:10" s="187" customFormat="1" ht="12.75">
      <c r="A15" s="489" t="s">
        <v>902</v>
      </c>
      <c r="B15" s="490"/>
      <c r="C15" s="173">
        <f t="shared" si="0"/>
        <v>41087.6107</v>
      </c>
      <c r="D15" s="173">
        <f>D23+D50+D93+D134</f>
        <v>41087.6107</v>
      </c>
      <c r="E15" s="173">
        <f>E23+E50+E93+E134</f>
        <v>41087.6107</v>
      </c>
      <c r="F15" s="529"/>
      <c r="G15" s="529"/>
      <c r="H15" s="529"/>
      <c r="I15" s="529"/>
      <c r="J15" s="529"/>
    </row>
    <row r="16" spans="1:10" s="187" customFormat="1" ht="25.5" customHeight="1">
      <c r="A16" s="174" t="s">
        <v>372</v>
      </c>
      <c r="B16" s="530" t="s">
        <v>373</v>
      </c>
      <c r="C16" s="530"/>
      <c r="D16" s="530"/>
      <c r="E16" s="530"/>
      <c r="F16" s="527"/>
      <c r="G16" s="527"/>
      <c r="H16" s="527"/>
      <c r="I16" s="527"/>
      <c r="J16" s="527"/>
    </row>
    <row r="17" spans="1:10" s="187" customFormat="1" ht="12.75">
      <c r="A17" s="488" t="s">
        <v>50</v>
      </c>
      <c r="B17" s="488"/>
      <c r="C17" s="173">
        <f>SUM(C18:C22)</f>
        <v>14532.312</v>
      </c>
      <c r="D17" s="173">
        <f>SUM(D18:D22)</f>
        <v>15347.8463</v>
      </c>
      <c r="E17" s="173">
        <f>SUM(E18:E22)</f>
        <v>15347.8463</v>
      </c>
      <c r="F17" s="528"/>
      <c r="G17" s="528"/>
      <c r="H17" s="528"/>
      <c r="I17" s="528"/>
      <c r="J17" s="528"/>
    </row>
    <row r="18" spans="1:10" s="187" customFormat="1" ht="12.75">
      <c r="A18" s="488" t="s">
        <v>7</v>
      </c>
      <c r="B18" s="488"/>
      <c r="C18" s="173">
        <f aca="true" t="shared" si="2" ref="C18:E22">C28+C36</f>
        <v>9700</v>
      </c>
      <c r="D18" s="173">
        <f t="shared" si="2"/>
        <v>9690.31</v>
      </c>
      <c r="E18" s="173">
        <f t="shared" si="2"/>
        <v>9690.31</v>
      </c>
      <c r="F18" s="528"/>
      <c r="G18" s="528"/>
      <c r="H18" s="528"/>
      <c r="I18" s="528"/>
      <c r="J18" s="528"/>
    </row>
    <row r="19" spans="1:10" s="187" customFormat="1" ht="12.75">
      <c r="A19" s="488" t="s">
        <v>15</v>
      </c>
      <c r="B19" s="488"/>
      <c r="C19" s="173">
        <f t="shared" si="2"/>
        <v>2780.162</v>
      </c>
      <c r="D19" s="173">
        <f t="shared" si="2"/>
        <v>2780.162</v>
      </c>
      <c r="E19" s="173">
        <f t="shared" si="2"/>
        <v>2780.162</v>
      </c>
      <c r="F19" s="528"/>
      <c r="G19" s="528"/>
      <c r="H19" s="528"/>
      <c r="I19" s="528"/>
      <c r="J19" s="528"/>
    </row>
    <row r="20" spans="1:10" s="187" customFormat="1" ht="12.75">
      <c r="A20" s="488" t="s">
        <v>16</v>
      </c>
      <c r="B20" s="488"/>
      <c r="C20" s="173">
        <f t="shared" si="2"/>
        <v>1361.56</v>
      </c>
      <c r="D20" s="173">
        <f t="shared" si="2"/>
        <v>1538.39</v>
      </c>
      <c r="E20" s="173">
        <f t="shared" si="2"/>
        <v>1538.39</v>
      </c>
      <c r="F20" s="528"/>
      <c r="G20" s="528"/>
      <c r="H20" s="528"/>
      <c r="I20" s="528"/>
      <c r="J20" s="528"/>
    </row>
    <row r="21" spans="1:10" s="187" customFormat="1" ht="18.75" customHeight="1">
      <c r="A21" s="488" t="s">
        <v>17</v>
      </c>
      <c r="B21" s="488"/>
      <c r="C21" s="173">
        <f t="shared" si="2"/>
        <v>0</v>
      </c>
      <c r="D21" s="173">
        <f t="shared" si="2"/>
        <v>0</v>
      </c>
      <c r="E21" s="173">
        <f t="shared" si="2"/>
        <v>0</v>
      </c>
      <c r="F21" s="528"/>
      <c r="G21" s="528"/>
      <c r="H21" s="528"/>
      <c r="I21" s="528"/>
      <c r="J21" s="528"/>
    </row>
    <row r="22" spans="1:10" s="187" customFormat="1" ht="12.75">
      <c r="A22" s="488" t="s">
        <v>5</v>
      </c>
      <c r="B22" s="488"/>
      <c r="C22" s="173">
        <f t="shared" si="2"/>
        <v>690.59</v>
      </c>
      <c r="D22" s="173">
        <f t="shared" si="2"/>
        <v>1338.9843</v>
      </c>
      <c r="E22" s="173">
        <f t="shared" si="2"/>
        <v>1338.9843</v>
      </c>
      <c r="F22" s="531"/>
      <c r="G22" s="531"/>
      <c r="H22" s="531"/>
      <c r="I22" s="531"/>
      <c r="J22" s="531"/>
    </row>
    <row r="23" spans="1:10" s="187" customFormat="1" ht="12.75">
      <c r="A23" s="489" t="s">
        <v>902</v>
      </c>
      <c r="B23" s="490"/>
      <c r="C23" s="173">
        <f>C33+C41</f>
        <v>0</v>
      </c>
      <c r="D23" s="173">
        <f>D33+D41</f>
        <v>0</v>
      </c>
      <c r="E23" s="173">
        <f>E33+E41</f>
        <v>0</v>
      </c>
      <c r="F23" s="529"/>
      <c r="G23" s="529"/>
      <c r="H23" s="529"/>
      <c r="I23" s="529"/>
      <c r="J23" s="529"/>
    </row>
    <row r="24" spans="1:10" s="187" customFormat="1" ht="61.5" customHeight="1">
      <c r="A24" s="491" t="s">
        <v>374</v>
      </c>
      <c r="B24" s="491"/>
      <c r="C24" s="491"/>
      <c r="D24" s="491"/>
      <c r="E24" s="491"/>
      <c r="F24" s="188"/>
      <c r="G24" s="189" t="s">
        <v>4</v>
      </c>
      <c r="H24" s="189" t="s">
        <v>375</v>
      </c>
      <c r="I24" s="145" t="s">
        <v>4</v>
      </c>
      <c r="J24" s="190"/>
    </row>
    <row r="25" spans="1:10" s="187" customFormat="1" ht="66" customHeight="1">
      <c r="A25" s="491" t="s">
        <v>376</v>
      </c>
      <c r="B25" s="491"/>
      <c r="C25" s="491"/>
      <c r="D25" s="491"/>
      <c r="E25" s="491"/>
      <c r="F25" s="188"/>
      <c r="G25" s="191" t="s">
        <v>4</v>
      </c>
      <c r="H25" s="191">
        <v>42132</v>
      </c>
      <c r="I25" s="145" t="s">
        <v>4</v>
      </c>
      <c r="J25" s="190"/>
    </row>
    <row r="26" spans="1:10" s="187" customFormat="1" ht="23.25" customHeight="1">
      <c r="A26" s="145" t="s">
        <v>377</v>
      </c>
      <c r="B26" s="495" t="s">
        <v>378</v>
      </c>
      <c r="C26" s="495"/>
      <c r="D26" s="495"/>
      <c r="E26" s="495"/>
      <c r="F26" s="496" t="s">
        <v>379</v>
      </c>
      <c r="G26" s="496"/>
      <c r="H26" s="518"/>
      <c r="I26" s="518"/>
      <c r="J26" s="501" t="s">
        <v>380</v>
      </c>
    </row>
    <row r="27" spans="1:10" s="187" customFormat="1" ht="12.75">
      <c r="A27" s="488" t="s">
        <v>50</v>
      </c>
      <c r="B27" s="488"/>
      <c r="C27" s="192">
        <f>SUM(C28:C32)</f>
        <v>30.162</v>
      </c>
      <c r="D27" s="192">
        <f>SUM(D28:D32)</f>
        <v>30.162</v>
      </c>
      <c r="E27" s="192">
        <f>SUM(E28:E32)</f>
        <v>30.162</v>
      </c>
      <c r="F27" s="497"/>
      <c r="G27" s="497"/>
      <c r="H27" s="519"/>
      <c r="I27" s="519"/>
      <c r="J27" s="500"/>
    </row>
    <row r="28" spans="1:10" s="187" customFormat="1" ht="12.75">
      <c r="A28" s="488" t="s">
        <v>7</v>
      </c>
      <c r="B28" s="488"/>
      <c r="C28" s="192">
        <v>0</v>
      </c>
      <c r="D28" s="192">
        <v>0</v>
      </c>
      <c r="E28" s="192">
        <v>0</v>
      </c>
      <c r="F28" s="497"/>
      <c r="G28" s="497"/>
      <c r="H28" s="519"/>
      <c r="I28" s="519"/>
      <c r="J28" s="500"/>
    </row>
    <row r="29" spans="1:10" s="187" customFormat="1" ht="12.75">
      <c r="A29" s="488" t="s">
        <v>15</v>
      </c>
      <c r="B29" s="488"/>
      <c r="C29" s="192">
        <v>30.162</v>
      </c>
      <c r="D29" s="192">
        <v>30.162</v>
      </c>
      <c r="E29" s="192">
        <v>30.162</v>
      </c>
      <c r="F29" s="497"/>
      <c r="G29" s="497"/>
      <c r="H29" s="519"/>
      <c r="I29" s="519"/>
      <c r="J29" s="500"/>
    </row>
    <row r="30" spans="1:10" s="187" customFormat="1" ht="12.75">
      <c r="A30" s="488" t="s">
        <v>16</v>
      </c>
      <c r="B30" s="488"/>
      <c r="C30" s="192">
        <v>0</v>
      </c>
      <c r="D30" s="192">
        <v>0</v>
      </c>
      <c r="E30" s="192">
        <v>0</v>
      </c>
      <c r="F30" s="497"/>
      <c r="G30" s="497"/>
      <c r="H30" s="519"/>
      <c r="I30" s="519"/>
      <c r="J30" s="500"/>
    </row>
    <row r="31" spans="1:10" s="187" customFormat="1" ht="20.25" customHeight="1">
      <c r="A31" s="488" t="s">
        <v>17</v>
      </c>
      <c r="B31" s="488"/>
      <c r="C31" s="192">
        <v>0</v>
      </c>
      <c r="D31" s="192">
        <v>0</v>
      </c>
      <c r="E31" s="192">
        <v>0</v>
      </c>
      <c r="F31" s="497"/>
      <c r="G31" s="497"/>
      <c r="H31" s="519"/>
      <c r="I31" s="519"/>
      <c r="J31" s="500"/>
    </row>
    <row r="32" spans="1:10" s="187" customFormat="1" ht="12.75">
      <c r="A32" s="488" t="s">
        <v>5</v>
      </c>
      <c r="B32" s="488"/>
      <c r="C32" s="192">
        <v>0</v>
      </c>
      <c r="D32" s="192">
        <v>0</v>
      </c>
      <c r="E32" s="192">
        <v>0</v>
      </c>
      <c r="F32" s="497"/>
      <c r="G32" s="497"/>
      <c r="H32" s="519"/>
      <c r="I32" s="519"/>
      <c r="J32" s="500"/>
    </row>
    <row r="33" spans="1:10" s="187" customFormat="1" ht="12.75">
      <c r="A33" s="489" t="s">
        <v>902</v>
      </c>
      <c r="B33" s="490"/>
      <c r="C33" s="192">
        <v>0</v>
      </c>
      <c r="D33" s="192">
        <v>0</v>
      </c>
      <c r="E33" s="192">
        <v>0</v>
      </c>
      <c r="F33" s="498"/>
      <c r="G33" s="498"/>
      <c r="H33" s="498"/>
      <c r="I33" s="498"/>
      <c r="J33" s="498"/>
    </row>
    <row r="34" spans="1:10" s="187" customFormat="1" ht="35.25" customHeight="1">
      <c r="A34" s="145" t="s">
        <v>381</v>
      </c>
      <c r="B34" s="495" t="s">
        <v>382</v>
      </c>
      <c r="C34" s="495"/>
      <c r="D34" s="495"/>
      <c r="E34" s="495"/>
      <c r="F34" s="496" t="s">
        <v>379</v>
      </c>
      <c r="G34" s="499">
        <v>42005</v>
      </c>
      <c r="H34" s="518"/>
      <c r="I34" s="518"/>
      <c r="J34" s="501" t="s">
        <v>383</v>
      </c>
    </row>
    <row r="35" spans="1:10" s="187" customFormat="1" ht="12.75">
      <c r="A35" s="488" t="s">
        <v>50</v>
      </c>
      <c r="B35" s="488"/>
      <c r="C35" s="192">
        <f>SUM(C36:C40)</f>
        <v>14502.15</v>
      </c>
      <c r="D35" s="192">
        <f>SUM(D36:D40)</f>
        <v>15317.684299999999</v>
      </c>
      <c r="E35" s="192">
        <f>SUM(E36:E40)</f>
        <v>15317.684299999999</v>
      </c>
      <c r="F35" s="497"/>
      <c r="G35" s="497"/>
      <c r="H35" s="519"/>
      <c r="I35" s="519"/>
      <c r="J35" s="500"/>
    </row>
    <row r="36" spans="1:10" s="187" customFormat="1" ht="12.75" customHeight="1">
      <c r="A36" s="488" t="s">
        <v>7</v>
      </c>
      <c r="B36" s="488"/>
      <c r="C36" s="192">
        <v>9700</v>
      </c>
      <c r="D36" s="192">
        <v>9690.31</v>
      </c>
      <c r="E36" s="192">
        <v>9690.31</v>
      </c>
      <c r="F36" s="497"/>
      <c r="G36" s="497"/>
      <c r="H36" s="519"/>
      <c r="I36" s="519"/>
      <c r="J36" s="500"/>
    </row>
    <row r="37" spans="1:10" s="187" customFormat="1" ht="12.75" customHeight="1">
      <c r="A37" s="488" t="s">
        <v>15</v>
      </c>
      <c r="B37" s="488"/>
      <c r="C37" s="192">
        <v>2750</v>
      </c>
      <c r="D37" s="192">
        <v>2750</v>
      </c>
      <c r="E37" s="192">
        <v>2750</v>
      </c>
      <c r="F37" s="497"/>
      <c r="G37" s="497"/>
      <c r="H37" s="519"/>
      <c r="I37" s="519"/>
      <c r="J37" s="500"/>
    </row>
    <row r="38" spans="1:10" s="187" customFormat="1" ht="12.75">
      <c r="A38" s="488" t="s">
        <v>16</v>
      </c>
      <c r="B38" s="488"/>
      <c r="C38" s="192">
        <v>1361.56</v>
      </c>
      <c r="D38" s="192">
        <v>1538.39</v>
      </c>
      <c r="E38" s="192">
        <v>1538.39</v>
      </c>
      <c r="F38" s="497"/>
      <c r="G38" s="497"/>
      <c r="H38" s="519"/>
      <c r="I38" s="519"/>
      <c r="J38" s="500"/>
    </row>
    <row r="39" spans="1:10" s="187" customFormat="1" ht="18.75" customHeight="1">
      <c r="A39" s="488" t="s">
        <v>17</v>
      </c>
      <c r="B39" s="488"/>
      <c r="C39" s="192">
        <v>0</v>
      </c>
      <c r="D39" s="192">
        <v>0</v>
      </c>
      <c r="E39" s="192">
        <v>0</v>
      </c>
      <c r="F39" s="497"/>
      <c r="G39" s="497"/>
      <c r="H39" s="519"/>
      <c r="I39" s="519"/>
      <c r="J39" s="500"/>
    </row>
    <row r="40" spans="1:10" s="187" customFormat="1" ht="9.75" customHeight="1">
      <c r="A40" s="488" t="s">
        <v>5</v>
      </c>
      <c r="B40" s="488"/>
      <c r="C40" s="192">
        <v>690.59</v>
      </c>
      <c r="D40" s="192">
        <v>1338.9843</v>
      </c>
      <c r="E40" s="192">
        <v>1338.9843</v>
      </c>
      <c r="F40" s="497"/>
      <c r="G40" s="497"/>
      <c r="H40" s="519"/>
      <c r="I40" s="519"/>
      <c r="J40" s="500"/>
    </row>
    <row r="41" spans="1:10" s="187" customFormat="1" ht="9.75" customHeight="1">
      <c r="A41" s="489" t="s">
        <v>902</v>
      </c>
      <c r="B41" s="490"/>
      <c r="C41" s="192">
        <v>0</v>
      </c>
      <c r="D41" s="192">
        <v>0</v>
      </c>
      <c r="E41" s="192">
        <v>0</v>
      </c>
      <c r="F41" s="498"/>
      <c r="G41" s="498"/>
      <c r="H41" s="498"/>
      <c r="I41" s="498"/>
      <c r="J41" s="498"/>
    </row>
    <row r="42" spans="1:10" s="187" customFormat="1" ht="87.75" customHeight="1">
      <c r="A42" s="491" t="s">
        <v>384</v>
      </c>
      <c r="B42" s="491"/>
      <c r="C42" s="491"/>
      <c r="D42" s="491"/>
      <c r="E42" s="491"/>
      <c r="F42" s="188"/>
      <c r="G42" s="191" t="s">
        <v>4</v>
      </c>
      <c r="H42" s="145" t="s">
        <v>911</v>
      </c>
      <c r="I42" s="191" t="s">
        <v>4</v>
      </c>
      <c r="J42" s="145"/>
    </row>
    <row r="43" spans="1:10" s="187" customFormat="1" ht="39" customHeight="1">
      <c r="A43" s="174" t="s">
        <v>386</v>
      </c>
      <c r="B43" s="530" t="s">
        <v>387</v>
      </c>
      <c r="C43" s="530"/>
      <c r="D43" s="530"/>
      <c r="E43" s="530"/>
      <c r="F43" s="496"/>
      <c r="G43" s="496"/>
      <c r="H43" s="496"/>
      <c r="I43" s="496"/>
      <c r="J43" s="496"/>
    </row>
    <row r="44" spans="1:10" s="187" customFormat="1" ht="12.75">
      <c r="A44" s="488" t="s">
        <v>50</v>
      </c>
      <c r="B44" s="488"/>
      <c r="C44" s="173">
        <f aca="true" t="shared" si="3" ref="C44:E49">C52+C61+C70+C78</f>
        <v>10787.20869</v>
      </c>
      <c r="D44" s="173">
        <f t="shared" si="3"/>
        <v>10756.72641</v>
      </c>
      <c r="E44" s="173">
        <f t="shared" si="3"/>
        <v>10756.72641</v>
      </c>
      <c r="F44" s="497"/>
      <c r="G44" s="497"/>
      <c r="H44" s="497"/>
      <c r="I44" s="497"/>
      <c r="J44" s="497"/>
    </row>
    <row r="45" spans="1:10" s="187" customFormat="1" ht="12.75">
      <c r="A45" s="488" t="s">
        <v>7</v>
      </c>
      <c r="B45" s="488"/>
      <c r="C45" s="173">
        <f t="shared" si="3"/>
        <v>7668</v>
      </c>
      <c r="D45" s="173">
        <f t="shared" si="3"/>
        <v>7637.51772</v>
      </c>
      <c r="E45" s="173">
        <f t="shared" si="3"/>
        <v>7637.51772</v>
      </c>
      <c r="F45" s="497"/>
      <c r="G45" s="497"/>
      <c r="H45" s="497"/>
      <c r="I45" s="497"/>
      <c r="J45" s="497"/>
    </row>
    <row r="46" spans="1:10" s="187" customFormat="1" ht="12.75">
      <c r="A46" s="488" t="s">
        <v>15</v>
      </c>
      <c r="B46" s="488"/>
      <c r="C46" s="173">
        <f t="shared" si="3"/>
        <v>3119.20869</v>
      </c>
      <c r="D46" s="173">
        <f t="shared" si="3"/>
        <v>3119.20869</v>
      </c>
      <c r="E46" s="173">
        <f t="shared" si="3"/>
        <v>3119.20869</v>
      </c>
      <c r="F46" s="497"/>
      <c r="G46" s="497"/>
      <c r="H46" s="497"/>
      <c r="I46" s="497"/>
      <c r="J46" s="497"/>
    </row>
    <row r="47" spans="1:10" s="187" customFormat="1" ht="12.75">
      <c r="A47" s="488" t="s">
        <v>16</v>
      </c>
      <c r="B47" s="488"/>
      <c r="C47" s="173">
        <f t="shared" si="3"/>
        <v>0</v>
      </c>
      <c r="D47" s="173">
        <f t="shared" si="3"/>
        <v>0</v>
      </c>
      <c r="E47" s="173">
        <f t="shared" si="3"/>
        <v>0</v>
      </c>
      <c r="F47" s="497"/>
      <c r="G47" s="497"/>
      <c r="H47" s="497"/>
      <c r="I47" s="497"/>
      <c r="J47" s="497"/>
    </row>
    <row r="48" spans="1:10" s="187" customFormat="1" ht="18.75" customHeight="1">
      <c r="A48" s="488" t="s">
        <v>17</v>
      </c>
      <c r="B48" s="488"/>
      <c r="C48" s="173">
        <f t="shared" si="3"/>
        <v>0</v>
      </c>
      <c r="D48" s="173">
        <f t="shared" si="3"/>
        <v>0</v>
      </c>
      <c r="E48" s="173">
        <f t="shared" si="3"/>
        <v>0</v>
      </c>
      <c r="F48" s="497"/>
      <c r="G48" s="497"/>
      <c r="H48" s="497"/>
      <c r="I48" s="497"/>
      <c r="J48" s="497"/>
    </row>
    <row r="49" spans="1:10" s="187" customFormat="1" ht="12.75">
      <c r="A49" s="488" t="s">
        <v>5</v>
      </c>
      <c r="B49" s="488"/>
      <c r="C49" s="173">
        <f t="shared" si="3"/>
        <v>0</v>
      </c>
      <c r="D49" s="173">
        <f t="shared" si="3"/>
        <v>0</v>
      </c>
      <c r="E49" s="173">
        <f t="shared" si="3"/>
        <v>0</v>
      </c>
      <c r="F49" s="497"/>
      <c r="G49" s="497"/>
      <c r="H49" s="497"/>
      <c r="I49" s="497"/>
      <c r="J49" s="497"/>
    </row>
    <row r="50" spans="1:10" s="187" customFormat="1" ht="12.75">
      <c r="A50" s="489" t="s">
        <v>902</v>
      </c>
      <c r="B50" s="490"/>
      <c r="C50" s="173">
        <f>C58+C67+C76+C84</f>
        <v>0</v>
      </c>
      <c r="D50" s="173">
        <v>0</v>
      </c>
      <c r="E50" s="173">
        <v>0</v>
      </c>
      <c r="F50" s="498"/>
      <c r="G50" s="498"/>
      <c r="H50" s="498"/>
      <c r="I50" s="498"/>
      <c r="J50" s="498"/>
    </row>
    <row r="51" spans="1:10" s="187" customFormat="1" ht="30" customHeight="1">
      <c r="A51" s="145" t="s">
        <v>388</v>
      </c>
      <c r="B51" s="495" t="s">
        <v>389</v>
      </c>
      <c r="C51" s="495"/>
      <c r="D51" s="495"/>
      <c r="E51" s="495"/>
      <c r="F51" s="496" t="s">
        <v>390</v>
      </c>
      <c r="G51" s="499">
        <v>42040</v>
      </c>
      <c r="H51" s="499">
        <v>42040</v>
      </c>
      <c r="I51" s="499"/>
      <c r="J51" s="501" t="s">
        <v>391</v>
      </c>
    </row>
    <row r="52" spans="1:10" s="187" customFormat="1" ht="12.75">
      <c r="A52" s="488" t="s">
        <v>50</v>
      </c>
      <c r="B52" s="488"/>
      <c r="C52" s="192">
        <f>SUM(C53:C57)</f>
        <v>478.368</v>
      </c>
      <c r="D52" s="192">
        <f>SUM(D53:D57)</f>
        <v>478.368</v>
      </c>
      <c r="E52" s="192">
        <f>SUM(E53:E57)</f>
        <v>478.368</v>
      </c>
      <c r="F52" s="497"/>
      <c r="G52" s="497"/>
      <c r="H52" s="497"/>
      <c r="I52" s="500"/>
      <c r="J52" s="500"/>
    </row>
    <row r="53" spans="1:10" s="187" customFormat="1" ht="9.75" customHeight="1">
      <c r="A53" s="488" t="s">
        <v>7</v>
      </c>
      <c r="B53" s="488"/>
      <c r="C53" s="192">
        <v>0</v>
      </c>
      <c r="D53" s="192">
        <v>0</v>
      </c>
      <c r="E53" s="192">
        <v>0</v>
      </c>
      <c r="F53" s="497"/>
      <c r="G53" s="497"/>
      <c r="H53" s="497"/>
      <c r="I53" s="500"/>
      <c r="J53" s="500"/>
    </row>
    <row r="54" spans="1:10" s="187" customFormat="1" ht="10.5" customHeight="1">
      <c r="A54" s="488" t="s">
        <v>15</v>
      </c>
      <c r="B54" s="488"/>
      <c r="C54" s="192">
        <v>478.368</v>
      </c>
      <c r="D54" s="192">
        <v>478.368</v>
      </c>
      <c r="E54" s="192">
        <v>478.368</v>
      </c>
      <c r="F54" s="497"/>
      <c r="G54" s="497"/>
      <c r="H54" s="497"/>
      <c r="I54" s="500"/>
      <c r="J54" s="500"/>
    </row>
    <row r="55" spans="1:10" s="187" customFormat="1" ht="10.5" customHeight="1">
      <c r="A55" s="488" t="s">
        <v>16</v>
      </c>
      <c r="B55" s="488"/>
      <c r="C55" s="192">
        <v>0</v>
      </c>
      <c r="D55" s="192">
        <v>0</v>
      </c>
      <c r="E55" s="192">
        <v>0</v>
      </c>
      <c r="F55" s="497"/>
      <c r="G55" s="497"/>
      <c r="H55" s="497"/>
      <c r="I55" s="500"/>
      <c r="J55" s="500"/>
    </row>
    <row r="56" spans="1:10" s="187" customFormat="1" ht="20.25" customHeight="1">
      <c r="A56" s="488" t="s">
        <v>17</v>
      </c>
      <c r="B56" s="488"/>
      <c r="C56" s="192">
        <v>0</v>
      </c>
      <c r="D56" s="192">
        <v>0</v>
      </c>
      <c r="E56" s="192">
        <v>0</v>
      </c>
      <c r="F56" s="497"/>
      <c r="G56" s="497"/>
      <c r="H56" s="497"/>
      <c r="I56" s="500"/>
      <c r="J56" s="500"/>
    </row>
    <row r="57" spans="1:10" s="187" customFormat="1" ht="13.5" customHeight="1">
      <c r="A57" s="488" t="s">
        <v>5</v>
      </c>
      <c r="B57" s="488"/>
      <c r="C57" s="192">
        <v>0</v>
      </c>
      <c r="D57" s="192">
        <v>0</v>
      </c>
      <c r="E57" s="192">
        <v>0</v>
      </c>
      <c r="F57" s="497"/>
      <c r="G57" s="497"/>
      <c r="H57" s="497"/>
      <c r="I57" s="500"/>
      <c r="J57" s="500"/>
    </row>
    <row r="58" spans="1:10" s="187" customFormat="1" ht="13.5" customHeight="1">
      <c r="A58" s="489" t="s">
        <v>902</v>
      </c>
      <c r="B58" s="490"/>
      <c r="C58" s="192">
        <v>0</v>
      </c>
      <c r="D58" s="192">
        <v>0</v>
      </c>
      <c r="E58" s="192">
        <v>0</v>
      </c>
      <c r="F58" s="498"/>
      <c r="G58" s="498"/>
      <c r="H58" s="498"/>
      <c r="I58" s="498"/>
      <c r="J58" s="498"/>
    </row>
    <row r="59" spans="1:10" s="187" customFormat="1" ht="29.25" customHeight="1">
      <c r="A59" s="491" t="s">
        <v>392</v>
      </c>
      <c r="B59" s="491"/>
      <c r="C59" s="491"/>
      <c r="D59" s="491"/>
      <c r="E59" s="491"/>
      <c r="F59" s="193"/>
      <c r="G59" s="191" t="s">
        <v>4</v>
      </c>
      <c r="H59" s="189" t="s">
        <v>393</v>
      </c>
      <c r="I59" s="191" t="s">
        <v>4</v>
      </c>
      <c r="J59" s="194"/>
    </row>
    <row r="60" spans="1:10" s="187" customFormat="1" ht="16.5" customHeight="1">
      <c r="A60" s="145" t="s">
        <v>394</v>
      </c>
      <c r="B60" s="495" t="s">
        <v>395</v>
      </c>
      <c r="C60" s="495"/>
      <c r="D60" s="495"/>
      <c r="E60" s="495"/>
      <c r="F60" s="496" t="s">
        <v>396</v>
      </c>
      <c r="G60" s="496"/>
      <c r="H60" s="499"/>
      <c r="I60" s="499" t="s">
        <v>397</v>
      </c>
      <c r="J60" s="501" t="s">
        <v>398</v>
      </c>
    </row>
    <row r="61" spans="1:10" s="187" customFormat="1" ht="12.75">
      <c r="A61" s="488" t="s">
        <v>50</v>
      </c>
      <c r="B61" s="488"/>
      <c r="C61" s="192">
        <f>SUM(C62:C66)</f>
        <v>5508.70069</v>
      </c>
      <c r="D61" s="192">
        <f>SUM(D62:D66)</f>
        <v>5485.838409999999</v>
      </c>
      <c r="E61" s="192">
        <f>SUM(E62:E66)</f>
        <v>5485.838409999999</v>
      </c>
      <c r="F61" s="497"/>
      <c r="G61" s="497"/>
      <c r="H61" s="500"/>
      <c r="I61" s="500"/>
      <c r="J61" s="500"/>
    </row>
    <row r="62" spans="1:10" s="187" customFormat="1" ht="11.25" customHeight="1">
      <c r="A62" s="488" t="s">
        <v>7</v>
      </c>
      <c r="B62" s="488"/>
      <c r="C62" s="192">
        <v>4368</v>
      </c>
      <c r="D62" s="192">
        <v>4345.13772</v>
      </c>
      <c r="E62" s="192">
        <v>4345.13772</v>
      </c>
      <c r="F62" s="497"/>
      <c r="G62" s="497"/>
      <c r="H62" s="500"/>
      <c r="I62" s="500"/>
      <c r="J62" s="500"/>
    </row>
    <row r="63" spans="1:10" s="187" customFormat="1" ht="12.75" customHeight="1">
      <c r="A63" s="488" t="s">
        <v>15</v>
      </c>
      <c r="B63" s="488"/>
      <c r="C63" s="192">
        <v>1140.70069</v>
      </c>
      <c r="D63" s="192">
        <v>1140.70069</v>
      </c>
      <c r="E63" s="192">
        <v>1140.70069</v>
      </c>
      <c r="F63" s="497"/>
      <c r="G63" s="497"/>
      <c r="H63" s="500"/>
      <c r="I63" s="500"/>
      <c r="J63" s="500"/>
    </row>
    <row r="64" spans="1:10" s="187" customFormat="1" ht="12" customHeight="1">
      <c r="A64" s="488" t="s">
        <v>16</v>
      </c>
      <c r="B64" s="488"/>
      <c r="C64" s="192">
        <v>0</v>
      </c>
      <c r="D64" s="192">
        <v>0</v>
      </c>
      <c r="E64" s="192">
        <v>0</v>
      </c>
      <c r="F64" s="497"/>
      <c r="G64" s="497"/>
      <c r="H64" s="500"/>
      <c r="I64" s="500"/>
      <c r="J64" s="500"/>
    </row>
    <row r="65" spans="1:10" s="187" customFormat="1" ht="19.5" customHeight="1">
      <c r="A65" s="488" t="s">
        <v>17</v>
      </c>
      <c r="B65" s="488"/>
      <c r="C65" s="192">
        <v>0</v>
      </c>
      <c r="D65" s="192">
        <v>0</v>
      </c>
      <c r="E65" s="192">
        <v>0</v>
      </c>
      <c r="F65" s="497"/>
      <c r="G65" s="497"/>
      <c r="H65" s="500"/>
      <c r="I65" s="500"/>
      <c r="J65" s="500"/>
    </row>
    <row r="66" spans="1:10" s="187" customFormat="1" ht="16.5" customHeight="1">
      <c r="A66" s="488" t="s">
        <v>5</v>
      </c>
      <c r="B66" s="488"/>
      <c r="C66" s="192">
        <v>0</v>
      </c>
      <c r="D66" s="192">
        <v>0</v>
      </c>
      <c r="E66" s="192">
        <v>0</v>
      </c>
      <c r="F66" s="497"/>
      <c r="G66" s="497"/>
      <c r="H66" s="500"/>
      <c r="I66" s="500"/>
      <c r="J66" s="500"/>
    </row>
    <row r="67" spans="1:10" s="187" customFormat="1" ht="16.5" customHeight="1">
      <c r="A67" s="489" t="s">
        <v>902</v>
      </c>
      <c r="B67" s="490"/>
      <c r="C67" s="192">
        <v>0</v>
      </c>
      <c r="D67" s="192">
        <v>0</v>
      </c>
      <c r="E67" s="192">
        <v>0</v>
      </c>
      <c r="F67" s="498"/>
      <c r="G67" s="498"/>
      <c r="H67" s="498"/>
      <c r="I67" s="498"/>
      <c r="J67" s="498"/>
    </row>
    <row r="68" spans="1:10" s="187" customFormat="1" ht="44.25" customHeight="1">
      <c r="A68" s="491" t="s">
        <v>399</v>
      </c>
      <c r="B68" s="491"/>
      <c r="C68" s="491"/>
      <c r="D68" s="491"/>
      <c r="E68" s="491"/>
      <c r="F68" s="193"/>
      <c r="G68" s="191" t="s">
        <v>4</v>
      </c>
      <c r="H68" s="145" t="s">
        <v>400</v>
      </c>
      <c r="I68" s="191" t="s">
        <v>4</v>
      </c>
      <c r="J68" s="194"/>
    </row>
    <row r="69" spans="1:10" s="187" customFormat="1" ht="54" customHeight="1">
      <c r="A69" s="145" t="s">
        <v>401</v>
      </c>
      <c r="B69" s="495" t="s">
        <v>402</v>
      </c>
      <c r="C69" s="495"/>
      <c r="D69" s="495"/>
      <c r="E69" s="495"/>
      <c r="F69" s="496" t="s">
        <v>403</v>
      </c>
      <c r="G69" s="499">
        <v>42036</v>
      </c>
      <c r="H69" s="499"/>
      <c r="I69" s="499" t="s">
        <v>404</v>
      </c>
      <c r="J69" s="501" t="s">
        <v>405</v>
      </c>
    </row>
    <row r="70" spans="1:10" s="187" customFormat="1" ht="12.75">
      <c r="A70" s="488" t="s">
        <v>50</v>
      </c>
      <c r="B70" s="488"/>
      <c r="C70" s="192">
        <f>SUM(C71:C75)</f>
        <v>2597</v>
      </c>
      <c r="D70" s="192">
        <f>SUM(D71:D75)</f>
        <v>2597</v>
      </c>
      <c r="E70" s="192">
        <f>SUM(E71:E75)</f>
        <v>2597</v>
      </c>
      <c r="F70" s="497"/>
      <c r="G70" s="497"/>
      <c r="H70" s="500"/>
      <c r="I70" s="500"/>
      <c r="J70" s="500"/>
    </row>
    <row r="71" spans="1:10" s="187" customFormat="1" ht="24.75" customHeight="1">
      <c r="A71" s="488" t="s">
        <v>7</v>
      </c>
      <c r="B71" s="488"/>
      <c r="C71" s="192">
        <v>1600</v>
      </c>
      <c r="D71" s="192">
        <v>1600</v>
      </c>
      <c r="E71" s="192">
        <v>1600</v>
      </c>
      <c r="F71" s="497"/>
      <c r="G71" s="497"/>
      <c r="H71" s="500"/>
      <c r="I71" s="500"/>
      <c r="J71" s="500"/>
    </row>
    <row r="72" spans="1:10" s="187" customFormat="1" ht="21.75" customHeight="1">
      <c r="A72" s="488" t="s">
        <v>15</v>
      </c>
      <c r="B72" s="488"/>
      <c r="C72" s="192">
        <v>997</v>
      </c>
      <c r="D72" s="192">
        <v>997</v>
      </c>
      <c r="E72" s="192">
        <v>997</v>
      </c>
      <c r="F72" s="497"/>
      <c r="G72" s="497"/>
      <c r="H72" s="500"/>
      <c r="I72" s="500"/>
      <c r="J72" s="500"/>
    </row>
    <row r="73" spans="1:10" s="187" customFormat="1" ht="20.25" customHeight="1">
      <c r="A73" s="488" t="s">
        <v>16</v>
      </c>
      <c r="B73" s="488"/>
      <c r="C73" s="192">
        <v>0</v>
      </c>
      <c r="D73" s="192">
        <v>0</v>
      </c>
      <c r="E73" s="192">
        <v>0</v>
      </c>
      <c r="F73" s="497"/>
      <c r="G73" s="497"/>
      <c r="H73" s="500"/>
      <c r="I73" s="500"/>
      <c r="J73" s="500"/>
    </row>
    <row r="74" spans="1:10" s="187" customFormat="1" ht="30.75" customHeight="1">
      <c r="A74" s="488" t="s">
        <v>17</v>
      </c>
      <c r="B74" s="488"/>
      <c r="C74" s="192">
        <v>0</v>
      </c>
      <c r="D74" s="192">
        <v>0</v>
      </c>
      <c r="E74" s="192">
        <v>0</v>
      </c>
      <c r="F74" s="497"/>
      <c r="G74" s="497"/>
      <c r="H74" s="500"/>
      <c r="I74" s="500"/>
      <c r="J74" s="500"/>
    </row>
    <row r="75" spans="1:10" s="187" customFormat="1" ht="21" customHeight="1">
      <c r="A75" s="488" t="s">
        <v>5</v>
      </c>
      <c r="B75" s="488"/>
      <c r="C75" s="192">
        <v>0</v>
      </c>
      <c r="D75" s="192">
        <v>0</v>
      </c>
      <c r="E75" s="192">
        <v>0</v>
      </c>
      <c r="F75" s="497"/>
      <c r="G75" s="497"/>
      <c r="H75" s="500"/>
      <c r="I75" s="500"/>
      <c r="J75" s="500"/>
    </row>
    <row r="76" spans="1:10" s="187" customFormat="1" ht="49.5" customHeight="1">
      <c r="A76" s="489" t="s">
        <v>902</v>
      </c>
      <c r="B76" s="490"/>
      <c r="C76" s="192">
        <v>0</v>
      </c>
      <c r="D76" s="192">
        <v>0</v>
      </c>
      <c r="E76" s="192">
        <v>0</v>
      </c>
      <c r="F76" s="498"/>
      <c r="G76" s="498"/>
      <c r="H76" s="498"/>
      <c r="I76" s="498"/>
      <c r="J76" s="498"/>
    </row>
    <row r="77" spans="1:10" s="187" customFormat="1" ht="25.5" customHeight="1">
      <c r="A77" s="145" t="s">
        <v>406</v>
      </c>
      <c r="B77" s="495" t="s">
        <v>407</v>
      </c>
      <c r="C77" s="495"/>
      <c r="D77" s="495"/>
      <c r="E77" s="495"/>
      <c r="F77" s="496" t="s">
        <v>403</v>
      </c>
      <c r="G77" s="499">
        <v>42159</v>
      </c>
      <c r="H77" s="499"/>
      <c r="I77" s="499"/>
      <c r="J77" s="501" t="s">
        <v>408</v>
      </c>
    </row>
    <row r="78" spans="1:10" s="187" customFormat="1" ht="15" customHeight="1">
      <c r="A78" s="488" t="s">
        <v>50</v>
      </c>
      <c r="B78" s="488"/>
      <c r="C78" s="192">
        <f>SUM(C79:C83)</f>
        <v>2203.14</v>
      </c>
      <c r="D78" s="192">
        <f>SUM(D79:D83)</f>
        <v>2195.52</v>
      </c>
      <c r="E78" s="192">
        <f>SUM(E79:E83)</f>
        <v>2195.52</v>
      </c>
      <c r="F78" s="497"/>
      <c r="G78" s="497"/>
      <c r="H78" s="500"/>
      <c r="I78" s="500"/>
      <c r="J78" s="500"/>
    </row>
    <row r="79" spans="1:10" s="187" customFormat="1" ht="14.25" customHeight="1">
      <c r="A79" s="488" t="s">
        <v>7</v>
      </c>
      <c r="B79" s="488"/>
      <c r="C79" s="192">
        <v>1700</v>
      </c>
      <c r="D79" s="192">
        <v>1692.38</v>
      </c>
      <c r="E79" s="192">
        <v>1692.38</v>
      </c>
      <c r="F79" s="497"/>
      <c r="G79" s="497"/>
      <c r="H79" s="500"/>
      <c r="I79" s="500"/>
      <c r="J79" s="500"/>
    </row>
    <row r="80" spans="1:10" s="187" customFormat="1" ht="15" customHeight="1">
      <c r="A80" s="488" t="s">
        <v>15</v>
      </c>
      <c r="B80" s="488"/>
      <c r="C80" s="192">
        <v>503.14</v>
      </c>
      <c r="D80" s="192">
        <v>503.14</v>
      </c>
      <c r="E80" s="192">
        <v>503.14</v>
      </c>
      <c r="F80" s="497"/>
      <c r="G80" s="497"/>
      <c r="H80" s="500"/>
      <c r="I80" s="500"/>
      <c r="J80" s="500"/>
    </row>
    <row r="81" spans="1:10" s="187" customFormat="1" ht="18.75" customHeight="1">
      <c r="A81" s="488" t="s">
        <v>16</v>
      </c>
      <c r="B81" s="488"/>
      <c r="C81" s="192">
        <v>0</v>
      </c>
      <c r="D81" s="192">
        <v>0</v>
      </c>
      <c r="E81" s="192">
        <v>0</v>
      </c>
      <c r="F81" s="497"/>
      <c r="G81" s="497"/>
      <c r="H81" s="500"/>
      <c r="I81" s="500"/>
      <c r="J81" s="500"/>
    </row>
    <row r="82" spans="1:10" s="187" customFormat="1" ht="19.5" customHeight="1">
      <c r="A82" s="488" t="s">
        <v>17</v>
      </c>
      <c r="B82" s="488"/>
      <c r="C82" s="192">
        <v>0</v>
      </c>
      <c r="D82" s="192">
        <v>0</v>
      </c>
      <c r="E82" s="192">
        <v>0</v>
      </c>
      <c r="F82" s="497"/>
      <c r="G82" s="497"/>
      <c r="H82" s="500"/>
      <c r="I82" s="500"/>
      <c r="J82" s="500"/>
    </row>
    <row r="83" spans="1:10" s="187" customFormat="1" ht="15.75" customHeight="1">
      <c r="A83" s="488" t="s">
        <v>5</v>
      </c>
      <c r="B83" s="488"/>
      <c r="C83" s="192">
        <v>0</v>
      </c>
      <c r="D83" s="192">
        <v>0</v>
      </c>
      <c r="E83" s="192">
        <v>0</v>
      </c>
      <c r="F83" s="497"/>
      <c r="G83" s="497"/>
      <c r="H83" s="500"/>
      <c r="I83" s="500"/>
      <c r="J83" s="500"/>
    </row>
    <row r="84" spans="1:10" s="187" customFormat="1" ht="15.75" customHeight="1">
      <c r="A84" s="489" t="s">
        <v>902</v>
      </c>
      <c r="B84" s="490"/>
      <c r="C84" s="192">
        <v>0</v>
      </c>
      <c r="D84" s="192">
        <v>0</v>
      </c>
      <c r="E84" s="192">
        <v>0</v>
      </c>
      <c r="F84" s="498"/>
      <c r="G84" s="498"/>
      <c r="H84" s="498"/>
      <c r="I84" s="498"/>
      <c r="J84" s="498"/>
    </row>
    <row r="85" spans="1:10" s="187" customFormat="1" ht="35.25" customHeight="1">
      <c r="A85" s="491" t="s">
        <v>409</v>
      </c>
      <c r="B85" s="491"/>
      <c r="C85" s="491"/>
      <c r="D85" s="491"/>
      <c r="E85" s="491"/>
      <c r="F85" s="193"/>
      <c r="G85" s="191" t="s">
        <v>4</v>
      </c>
      <c r="H85" s="145" t="s">
        <v>410</v>
      </c>
      <c r="I85" s="191" t="s">
        <v>4</v>
      </c>
      <c r="J85" s="194"/>
    </row>
    <row r="86" spans="1:10" s="187" customFormat="1" ht="30.75" customHeight="1">
      <c r="A86" s="174" t="s">
        <v>411</v>
      </c>
      <c r="B86" s="530" t="s">
        <v>412</v>
      </c>
      <c r="C86" s="530"/>
      <c r="D86" s="530"/>
      <c r="E86" s="530"/>
      <c r="F86" s="496"/>
      <c r="G86" s="496"/>
      <c r="H86" s="496"/>
      <c r="I86" s="496"/>
      <c r="J86" s="496"/>
    </row>
    <row r="87" spans="1:10" s="187" customFormat="1" ht="12.75">
      <c r="A87" s="488" t="s">
        <v>50</v>
      </c>
      <c r="B87" s="488"/>
      <c r="C87" s="173">
        <f>SUM(C88:C92)</f>
        <v>2319.4</v>
      </c>
      <c r="D87" s="173">
        <f>SUM(D88:D92)</f>
        <v>2098.7960000000003</v>
      </c>
      <c r="E87" s="173">
        <f>SUM(E88:E92)</f>
        <v>2098.7960000000003</v>
      </c>
      <c r="F87" s="497"/>
      <c r="G87" s="497"/>
      <c r="H87" s="497"/>
      <c r="I87" s="497"/>
      <c r="J87" s="497"/>
    </row>
    <row r="88" spans="1:10" s="187" customFormat="1" ht="12.75">
      <c r="A88" s="488" t="s">
        <v>7</v>
      </c>
      <c r="B88" s="488"/>
      <c r="C88" s="173">
        <f aca="true" t="shared" si="4" ref="C88:E93">C104+C113+C121</f>
        <v>1100</v>
      </c>
      <c r="D88" s="173">
        <f t="shared" si="4"/>
        <v>879.396</v>
      </c>
      <c r="E88" s="173">
        <f t="shared" si="4"/>
        <v>879.396</v>
      </c>
      <c r="F88" s="497"/>
      <c r="G88" s="497"/>
      <c r="H88" s="497"/>
      <c r="I88" s="497"/>
      <c r="J88" s="497"/>
    </row>
    <row r="89" spans="1:10" s="187" customFormat="1" ht="12.75">
      <c r="A89" s="488" t="s">
        <v>15</v>
      </c>
      <c r="B89" s="488"/>
      <c r="C89" s="173">
        <f t="shared" si="4"/>
        <v>1219.4</v>
      </c>
      <c r="D89" s="173">
        <f t="shared" si="4"/>
        <v>1219.4</v>
      </c>
      <c r="E89" s="173">
        <f t="shared" si="4"/>
        <v>1219.4</v>
      </c>
      <c r="F89" s="497"/>
      <c r="G89" s="497"/>
      <c r="H89" s="497"/>
      <c r="I89" s="497"/>
      <c r="J89" s="497"/>
    </row>
    <row r="90" spans="1:10" s="187" customFormat="1" ht="12.75">
      <c r="A90" s="488" t="s">
        <v>16</v>
      </c>
      <c r="B90" s="488"/>
      <c r="C90" s="173">
        <f t="shared" si="4"/>
        <v>0</v>
      </c>
      <c r="D90" s="173">
        <f t="shared" si="4"/>
        <v>0</v>
      </c>
      <c r="E90" s="173">
        <f t="shared" si="4"/>
        <v>0</v>
      </c>
      <c r="F90" s="497"/>
      <c r="G90" s="497"/>
      <c r="H90" s="497"/>
      <c r="I90" s="497"/>
      <c r="J90" s="497"/>
    </row>
    <row r="91" spans="1:10" s="187" customFormat="1" ht="18.75" customHeight="1">
      <c r="A91" s="488" t="s">
        <v>17</v>
      </c>
      <c r="B91" s="488"/>
      <c r="C91" s="173">
        <f t="shared" si="4"/>
        <v>0</v>
      </c>
      <c r="D91" s="173">
        <f t="shared" si="4"/>
        <v>0</v>
      </c>
      <c r="E91" s="173">
        <f t="shared" si="4"/>
        <v>0</v>
      </c>
      <c r="F91" s="497"/>
      <c r="G91" s="497"/>
      <c r="H91" s="497"/>
      <c r="I91" s="497"/>
      <c r="J91" s="497"/>
    </row>
    <row r="92" spans="1:10" s="187" customFormat="1" ht="12.75">
      <c r="A92" s="488" t="s">
        <v>5</v>
      </c>
      <c r="B92" s="488"/>
      <c r="C92" s="173">
        <f t="shared" si="4"/>
        <v>0</v>
      </c>
      <c r="D92" s="173">
        <f t="shared" si="4"/>
        <v>0</v>
      </c>
      <c r="E92" s="173">
        <f t="shared" si="4"/>
        <v>0</v>
      </c>
      <c r="F92" s="497"/>
      <c r="G92" s="497"/>
      <c r="H92" s="497"/>
      <c r="I92" s="497"/>
      <c r="J92" s="497"/>
    </row>
    <row r="93" spans="1:10" s="187" customFormat="1" ht="12.75">
      <c r="A93" s="489" t="s">
        <v>902</v>
      </c>
      <c r="B93" s="490"/>
      <c r="C93" s="192">
        <f t="shared" si="4"/>
        <v>510</v>
      </c>
      <c r="D93" s="192">
        <f t="shared" si="4"/>
        <v>510</v>
      </c>
      <c r="E93" s="192">
        <f t="shared" si="4"/>
        <v>510</v>
      </c>
      <c r="F93" s="498"/>
      <c r="G93" s="498"/>
      <c r="H93" s="498"/>
      <c r="I93" s="498"/>
      <c r="J93" s="498"/>
    </row>
    <row r="94" spans="1:10" s="187" customFormat="1" ht="29.25" customHeight="1">
      <c r="A94" s="145" t="s">
        <v>413</v>
      </c>
      <c r="B94" s="495" t="s">
        <v>414</v>
      </c>
      <c r="C94" s="495"/>
      <c r="D94" s="495"/>
      <c r="E94" s="495"/>
      <c r="F94" s="496" t="s">
        <v>415</v>
      </c>
      <c r="G94" s="496"/>
      <c r="H94" s="496"/>
      <c r="I94" s="496"/>
      <c r="J94" s="496"/>
    </row>
    <row r="95" spans="1:10" s="187" customFormat="1" ht="12.75">
      <c r="A95" s="488" t="s">
        <v>50</v>
      </c>
      <c r="B95" s="488"/>
      <c r="C95" s="192">
        <v>0</v>
      </c>
      <c r="D95" s="192">
        <v>0</v>
      </c>
      <c r="E95" s="192">
        <v>0</v>
      </c>
      <c r="F95" s="497"/>
      <c r="G95" s="497"/>
      <c r="H95" s="497"/>
      <c r="I95" s="497"/>
      <c r="J95" s="497"/>
    </row>
    <row r="96" spans="1:10" s="187" customFormat="1" ht="12.75">
      <c r="A96" s="488" t="s">
        <v>7</v>
      </c>
      <c r="B96" s="488"/>
      <c r="C96" s="502" t="s">
        <v>416</v>
      </c>
      <c r="D96" s="503"/>
      <c r="E96" s="504"/>
      <c r="F96" s="497"/>
      <c r="G96" s="497"/>
      <c r="H96" s="497"/>
      <c r="I96" s="497"/>
      <c r="J96" s="497"/>
    </row>
    <row r="97" spans="1:10" s="187" customFormat="1" ht="12.75">
      <c r="A97" s="488" t="s">
        <v>15</v>
      </c>
      <c r="B97" s="488"/>
      <c r="C97" s="505"/>
      <c r="D97" s="506"/>
      <c r="E97" s="507"/>
      <c r="F97" s="497"/>
      <c r="G97" s="497"/>
      <c r="H97" s="497"/>
      <c r="I97" s="497"/>
      <c r="J97" s="497"/>
    </row>
    <row r="98" spans="1:10" s="187" customFormat="1" ht="12.75">
      <c r="A98" s="488" t="s">
        <v>16</v>
      </c>
      <c r="B98" s="488"/>
      <c r="C98" s="505"/>
      <c r="D98" s="506"/>
      <c r="E98" s="507"/>
      <c r="F98" s="497"/>
      <c r="G98" s="497"/>
      <c r="H98" s="497"/>
      <c r="I98" s="497"/>
      <c r="J98" s="497"/>
    </row>
    <row r="99" spans="1:10" s="187" customFormat="1" ht="18.75" customHeight="1">
      <c r="A99" s="488" t="s">
        <v>17</v>
      </c>
      <c r="B99" s="488"/>
      <c r="C99" s="505"/>
      <c r="D99" s="506"/>
      <c r="E99" s="507"/>
      <c r="F99" s="497"/>
      <c r="G99" s="497"/>
      <c r="H99" s="497"/>
      <c r="I99" s="497"/>
      <c r="J99" s="497"/>
    </row>
    <row r="100" spans="1:10" s="187" customFormat="1" ht="12.75">
      <c r="A100" s="488" t="s">
        <v>5</v>
      </c>
      <c r="B100" s="488"/>
      <c r="C100" s="505"/>
      <c r="D100" s="506"/>
      <c r="E100" s="507"/>
      <c r="F100" s="497"/>
      <c r="G100" s="497"/>
      <c r="H100" s="497"/>
      <c r="I100" s="497"/>
      <c r="J100" s="497"/>
    </row>
    <row r="101" spans="1:10" s="187" customFormat="1" ht="12.75">
      <c r="A101" s="489" t="s">
        <v>902</v>
      </c>
      <c r="B101" s="490"/>
      <c r="C101" s="508"/>
      <c r="D101" s="509"/>
      <c r="E101" s="510"/>
      <c r="F101" s="498"/>
      <c r="G101" s="498"/>
      <c r="H101" s="498"/>
      <c r="I101" s="498"/>
      <c r="J101" s="498"/>
    </row>
    <row r="102" spans="1:10" s="187" customFormat="1" ht="42.75" customHeight="1">
      <c r="A102" s="145" t="s">
        <v>417</v>
      </c>
      <c r="B102" s="495" t="s">
        <v>418</v>
      </c>
      <c r="C102" s="495"/>
      <c r="D102" s="495"/>
      <c r="E102" s="495"/>
      <c r="F102" s="496" t="s">
        <v>415</v>
      </c>
      <c r="G102" s="518" t="s">
        <v>419</v>
      </c>
      <c r="H102" s="518"/>
      <c r="I102" s="499" t="s">
        <v>420</v>
      </c>
      <c r="J102" s="501" t="s">
        <v>421</v>
      </c>
    </row>
    <row r="103" spans="1:10" s="187" customFormat="1" ht="12.75">
      <c r="A103" s="488" t="s">
        <v>50</v>
      </c>
      <c r="B103" s="488"/>
      <c r="C103" s="192">
        <f>SUM(C104:C108)</f>
        <v>510</v>
      </c>
      <c r="D103" s="192">
        <f>SUM(D104:D108)</f>
        <v>510</v>
      </c>
      <c r="E103" s="192">
        <f>SUM(E104:E108)</f>
        <v>510</v>
      </c>
      <c r="F103" s="497"/>
      <c r="G103" s="519"/>
      <c r="H103" s="519"/>
      <c r="I103" s="500"/>
      <c r="J103" s="500"/>
    </row>
    <row r="104" spans="1:10" s="187" customFormat="1" ht="12.75">
      <c r="A104" s="488" t="s">
        <v>7</v>
      </c>
      <c r="B104" s="488"/>
      <c r="C104" s="192">
        <v>0</v>
      </c>
      <c r="D104" s="192">
        <v>0</v>
      </c>
      <c r="E104" s="192">
        <v>0</v>
      </c>
      <c r="F104" s="497"/>
      <c r="G104" s="519"/>
      <c r="H104" s="519"/>
      <c r="I104" s="500"/>
      <c r="J104" s="500"/>
    </row>
    <row r="105" spans="1:10" s="187" customFormat="1" ht="13.5" customHeight="1">
      <c r="A105" s="488" t="s">
        <v>15</v>
      </c>
      <c r="B105" s="488"/>
      <c r="C105" s="192">
        <v>510</v>
      </c>
      <c r="D105" s="192">
        <v>510</v>
      </c>
      <c r="E105" s="192">
        <v>510</v>
      </c>
      <c r="F105" s="497"/>
      <c r="G105" s="519"/>
      <c r="H105" s="519"/>
      <c r="I105" s="500"/>
      <c r="J105" s="500"/>
    </row>
    <row r="106" spans="1:10" s="187" customFormat="1" ht="12.75">
      <c r="A106" s="488" t="s">
        <v>16</v>
      </c>
      <c r="B106" s="488"/>
      <c r="C106" s="192">
        <v>0</v>
      </c>
      <c r="D106" s="192">
        <v>0</v>
      </c>
      <c r="E106" s="192">
        <v>0</v>
      </c>
      <c r="F106" s="497"/>
      <c r="G106" s="519"/>
      <c r="H106" s="519"/>
      <c r="I106" s="500"/>
      <c r="J106" s="500"/>
    </row>
    <row r="107" spans="1:10" s="187" customFormat="1" ht="18.75" customHeight="1">
      <c r="A107" s="488" t="s">
        <v>17</v>
      </c>
      <c r="B107" s="488"/>
      <c r="C107" s="192">
        <v>0</v>
      </c>
      <c r="D107" s="192">
        <v>0</v>
      </c>
      <c r="E107" s="192">
        <v>0</v>
      </c>
      <c r="F107" s="497"/>
      <c r="G107" s="519"/>
      <c r="H107" s="519"/>
      <c r="I107" s="500"/>
      <c r="J107" s="500"/>
    </row>
    <row r="108" spans="1:10" s="187" customFormat="1" ht="12.75">
      <c r="A108" s="488" t="s">
        <v>5</v>
      </c>
      <c r="B108" s="488"/>
      <c r="C108" s="192">
        <v>0</v>
      </c>
      <c r="D108" s="192">
        <v>0</v>
      </c>
      <c r="E108" s="192">
        <v>0</v>
      </c>
      <c r="F108" s="497"/>
      <c r="G108" s="519"/>
      <c r="H108" s="519"/>
      <c r="I108" s="500"/>
      <c r="J108" s="500"/>
    </row>
    <row r="109" spans="1:10" s="187" customFormat="1" ht="12.75">
      <c r="A109" s="489" t="s">
        <v>902</v>
      </c>
      <c r="B109" s="490"/>
      <c r="C109" s="192">
        <v>510</v>
      </c>
      <c r="D109" s="192">
        <v>510</v>
      </c>
      <c r="E109" s="192">
        <v>510</v>
      </c>
      <c r="F109" s="498"/>
      <c r="G109" s="498"/>
      <c r="H109" s="498"/>
      <c r="I109" s="498"/>
      <c r="J109" s="498"/>
    </row>
    <row r="110" spans="1:10" s="187" customFormat="1" ht="39" customHeight="1">
      <c r="A110" s="491" t="s">
        <v>422</v>
      </c>
      <c r="B110" s="491"/>
      <c r="C110" s="491"/>
      <c r="D110" s="491"/>
      <c r="E110" s="491"/>
      <c r="F110" s="193"/>
      <c r="G110" s="191" t="s">
        <v>4</v>
      </c>
      <c r="H110" s="189" t="s">
        <v>423</v>
      </c>
      <c r="I110" s="191" t="s">
        <v>4</v>
      </c>
      <c r="J110" s="194"/>
    </row>
    <row r="111" spans="1:10" s="187" customFormat="1" ht="57" customHeight="1">
      <c r="A111" s="145" t="s">
        <v>424</v>
      </c>
      <c r="B111" s="495" t="s">
        <v>425</v>
      </c>
      <c r="C111" s="495"/>
      <c r="D111" s="495"/>
      <c r="E111" s="495"/>
      <c r="F111" s="496" t="s">
        <v>426</v>
      </c>
      <c r="G111" s="518" t="s">
        <v>619</v>
      </c>
      <c r="H111" s="518" t="s">
        <v>620</v>
      </c>
      <c r="I111" s="499"/>
      <c r="J111" s="501" t="s">
        <v>912</v>
      </c>
    </row>
    <row r="112" spans="1:10" s="187" customFormat="1" ht="24" customHeight="1">
      <c r="A112" s="488" t="s">
        <v>50</v>
      </c>
      <c r="B112" s="488"/>
      <c r="C112" s="192">
        <f>SUM(C113:C117)</f>
        <v>1009.4</v>
      </c>
      <c r="D112" s="192">
        <f>SUM(D113:D117)</f>
        <v>1009.4</v>
      </c>
      <c r="E112" s="192">
        <f>SUM(E113:E117)</f>
        <v>1009.4</v>
      </c>
      <c r="F112" s="497"/>
      <c r="G112" s="519"/>
      <c r="H112" s="519"/>
      <c r="I112" s="500"/>
      <c r="J112" s="500"/>
    </row>
    <row r="113" spans="1:10" s="187" customFormat="1" ht="19.5" customHeight="1">
      <c r="A113" s="488" t="s">
        <v>7</v>
      </c>
      <c r="B113" s="488"/>
      <c r="C113" s="192">
        <v>400</v>
      </c>
      <c r="D113" s="192">
        <v>400</v>
      </c>
      <c r="E113" s="192">
        <v>400</v>
      </c>
      <c r="F113" s="497"/>
      <c r="G113" s="519"/>
      <c r="H113" s="519"/>
      <c r="I113" s="500"/>
      <c r="J113" s="500"/>
    </row>
    <row r="114" spans="1:10" s="187" customFormat="1" ht="20.25" customHeight="1">
      <c r="A114" s="488" t="s">
        <v>15</v>
      </c>
      <c r="B114" s="488"/>
      <c r="C114" s="192">
        <v>609.4</v>
      </c>
      <c r="D114" s="192">
        <v>609.4</v>
      </c>
      <c r="E114" s="192">
        <v>609.4</v>
      </c>
      <c r="F114" s="497"/>
      <c r="G114" s="519"/>
      <c r="H114" s="519"/>
      <c r="I114" s="500"/>
      <c r="J114" s="500"/>
    </row>
    <row r="115" spans="1:10" s="187" customFormat="1" ht="21.75" customHeight="1">
      <c r="A115" s="488" t="s">
        <v>16</v>
      </c>
      <c r="B115" s="488"/>
      <c r="C115" s="192">
        <v>0</v>
      </c>
      <c r="D115" s="192">
        <v>0</v>
      </c>
      <c r="E115" s="192">
        <v>0</v>
      </c>
      <c r="F115" s="497"/>
      <c r="G115" s="519"/>
      <c r="H115" s="519"/>
      <c r="I115" s="500"/>
      <c r="J115" s="500"/>
    </row>
    <row r="116" spans="1:10" s="187" customFormat="1" ht="24.75" customHeight="1">
      <c r="A116" s="488" t="s">
        <v>17</v>
      </c>
      <c r="B116" s="488"/>
      <c r="C116" s="192">
        <v>0</v>
      </c>
      <c r="D116" s="192">
        <v>0</v>
      </c>
      <c r="E116" s="192">
        <v>0</v>
      </c>
      <c r="F116" s="497"/>
      <c r="G116" s="519"/>
      <c r="H116" s="519"/>
      <c r="I116" s="500"/>
      <c r="J116" s="500"/>
    </row>
    <row r="117" spans="1:10" s="187" customFormat="1" ht="21.75" customHeight="1">
      <c r="A117" s="488" t="s">
        <v>5</v>
      </c>
      <c r="B117" s="488"/>
      <c r="C117" s="192">
        <v>0</v>
      </c>
      <c r="D117" s="192">
        <v>0</v>
      </c>
      <c r="E117" s="192">
        <v>0</v>
      </c>
      <c r="F117" s="497"/>
      <c r="G117" s="519"/>
      <c r="H117" s="519"/>
      <c r="I117" s="500"/>
      <c r="J117" s="500"/>
    </row>
    <row r="118" spans="1:10" s="187" customFormat="1" ht="20.25" customHeight="1">
      <c r="A118" s="489" t="s">
        <v>902</v>
      </c>
      <c r="B118" s="490"/>
      <c r="C118" s="192">
        <v>0</v>
      </c>
      <c r="D118" s="192">
        <v>0</v>
      </c>
      <c r="E118" s="192">
        <v>0</v>
      </c>
      <c r="F118" s="498"/>
      <c r="G118" s="498"/>
      <c r="H118" s="498"/>
      <c r="I118" s="498"/>
      <c r="J118" s="498"/>
    </row>
    <row r="119" spans="1:10" s="187" customFormat="1" ht="33.75" customHeight="1">
      <c r="A119" s="145" t="s">
        <v>427</v>
      </c>
      <c r="B119" s="495" t="s">
        <v>428</v>
      </c>
      <c r="C119" s="495"/>
      <c r="D119" s="495"/>
      <c r="E119" s="495"/>
      <c r="F119" s="496" t="s">
        <v>429</v>
      </c>
      <c r="G119" s="518" t="s">
        <v>430</v>
      </c>
      <c r="H119" s="518" t="s">
        <v>913</v>
      </c>
      <c r="I119" s="499"/>
      <c r="J119" s="501" t="s">
        <v>431</v>
      </c>
    </row>
    <row r="120" spans="1:10" s="187" customFormat="1" ht="20.25" customHeight="1">
      <c r="A120" s="488" t="s">
        <v>50</v>
      </c>
      <c r="B120" s="488"/>
      <c r="C120" s="192">
        <f>SUM(C121:C125)</f>
        <v>800</v>
      </c>
      <c r="D120" s="192">
        <f>SUM(D121:D125)</f>
        <v>579.396</v>
      </c>
      <c r="E120" s="192">
        <f>SUM(E121:E125)</f>
        <v>579.396</v>
      </c>
      <c r="F120" s="497"/>
      <c r="G120" s="519"/>
      <c r="H120" s="519"/>
      <c r="I120" s="500"/>
      <c r="J120" s="500"/>
    </row>
    <row r="121" spans="1:10" s="187" customFormat="1" ht="20.25" customHeight="1">
      <c r="A121" s="488" t="s">
        <v>7</v>
      </c>
      <c r="B121" s="488"/>
      <c r="C121" s="192">
        <v>700</v>
      </c>
      <c r="D121" s="192">
        <v>479.396</v>
      </c>
      <c r="E121" s="192">
        <v>479.396</v>
      </c>
      <c r="F121" s="497"/>
      <c r="G121" s="519"/>
      <c r="H121" s="519"/>
      <c r="I121" s="500"/>
      <c r="J121" s="500"/>
    </row>
    <row r="122" spans="1:10" s="187" customFormat="1" ht="21" customHeight="1">
      <c r="A122" s="488" t="s">
        <v>15</v>
      </c>
      <c r="B122" s="488"/>
      <c r="C122" s="192">
        <v>100</v>
      </c>
      <c r="D122" s="192">
        <v>100</v>
      </c>
      <c r="E122" s="192">
        <v>100</v>
      </c>
      <c r="F122" s="497"/>
      <c r="G122" s="519"/>
      <c r="H122" s="519"/>
      <c r="I122" s="500"/>
      <c r="J122" s="500"/>
    </row>
    <row r="123" spans="1:10" s="187" customFormat="1" ht="20.25" customHeight="1">
      <c r="A123" s="488" t="s">
        <v>16</v>
      </c>
      <c r="B123" s="488"/>
      <c r="C123" s="192">
        <v>0</v>
      </c>
      <c r="D123" s="192">
        <v>0</v>
      </c>
      <c r="E123" s="192">
        <v>0</v>
      </c>
      <c r="F123" s="497"/>
      <c r="G123" s="519"/>
      <c r="H123" s="519"/>
      <c r="I123" s="500"/>
      <c r="J123" s="500"/>
    </row>
    <row r="124" spans="1:10" s="187" customFormat="1" ht="18.75" customHeight="1">
      <c r="A124" s="488" t="s">
        <v>17</v>
      </c>
      <c r="B124" s="488"/>
      <c r="C124" s="192">
        <v>0</v>
      </c>
      <c r="D124" s="192">
        <v>0</v>
      </c>
      <c r="E124" s="192">
        <v>0</v>
      </c>
      <c r="F124" s="497"/>
      <c r="G124" s="519"/>
      <c r="H124" s="519"/>
      <c r="I124" s="500"/>
      <c r="J124" s="500"/>
    </row>
    <row r="125" spans="1:10" s="187" customFormat="1" ht="21" customHeight="1">
      <c r="A125" s="488" t="s">
        <v>5</v>
      </c>
      <c r="B125" s="488"/>
      <c r="C125" s="192">
        <v>0</v>
      </c>
      <c r="D125" s="192">
        <v>0</v>
      </c>
      <c r="E125" s="192">
        <v>0</v>
      </c>
      <c r="F125" s="497"/>
      <c r="G125" s="519"/>
      <c r="H125" s="519"/>
      <c r="I125" s="500"/>
      <c r="J125" s="500"/>
    </row>
    <row r="126" spans="1:10" s="187" customFormat="1" ht="14.25" customHeight="1">
      <c r="A126" s="489" t="s">
        <v>902</v>
      </c>
      <c r="B126" s="490"/>
      <c r="C126" s="192">
        <v>0</v>
      </c>
      <c r="D126" s="192">
        <v>0</v>
      </c>
      <c r="E126" s="192">
        <v>0</v>
      </c>
      <c r="F126" s="498"/>
      <c r="G126" s="498"/>
      <c r="H126" s="498"/>
      <c r="I126" s="498"/>
      <c r="J126" s="498"/>
    </row>
    <row r="127" spans="1:10" s="187" customFormat="1" ht="23.25" customHeight="1">
      <c r="A127" s="174" t="s">
        <v>432</v>
      </c>
      <c r="B127" s="530" t="s">
        <v>433</v>
      </c>
      <c r="C127" s="530"/>
      <c r="D127" s="530"/>
      <c r="E127" s="530"/>
      <c r="F127" s="527"/>
      <c r="G127" s="527"/>
      <c r="H127" s="527"/>
      <c r="I127" s="527"/>
      <c r="J127" s="527"/>
    </row>
    <row r="128" spans="1:10" s="187" customFormat="1" ht="12.75">
      <c r="A128" s="488" t="s">
        <v>50</v>
      </c>
      <c r="B128" s="488"/>
      <c r="C128" s="173">
        <f>C136+C144+C153+C178+C187+C205+C213+C222+C231+C240+C249+C258+C267+C276+C284+C293+C302+C311+C328</f>
        <v>52045.358358499994</v>
      </c>
      <c r="D128" s="173">
        <f>D136+D144+D153+D178+D187+D205+D213+D222+D231+D240+D249+D258+D267+D276+D284+D293+D302+D311+D328</f>
        <v>51929.837</v>
      </c>
      <c r="E128" s="173">
        <f>E136+E144+E153+E178+E187+E205+E213+E222+E231+E240+E249+E258+E267+E276+E284+E293+E302+E311+E328</f>
        <v>51929.837</v>
      </c>
      <c r="F128" s="528"/>
      <c r="G128" s="528"/>
      <c r="H128" s="528"/>
      <c r="I128" s="528"/>
      <c r="J128" s="528"/>
    </row>
    <row r="129" spans="1:10" s="187" customFormat="1" ht="12.75">
      <c r="A129" s="488" t="s">
        <v>7</v>
      </c>
      <c r="B129" s="488"/>
      <c r="C129" s="173">
        <f>C137+C145+C154+C179+C188+C206+C214+C223+C232+C241+C250+C259+C268+C277+C285+C294+C303+C312</f>
        <v>0</v>
      </c>
      <c r="D129" s="173">
        <f>D137+D145+D154+D179+D188+D206+D214+D223+D232+D241+D250+D259+D268+D277+D285+D294+D303+D312</f>
        <v>0</v>
      </c>
      <c r="E129" s="173">
        <f>E137+E145+E154+E179+E188+E206+E214+E223+E232+E241+E250+E259+E268+E277+E285+E294+E303+E312</f>
        <v>0</v>
      </c>
      <c r="F129" s="528"/>
      <c r="G129" s="528"/>
      <c r="H129" s="528"/>
      <c r="I129" s="528"/>
      <c r="J129" s="528"/>
    </row>
    <row r="130" spans="1:10" s="187" customFormat="1" ht="12.75">
      <c r="A130" s="488" t="s">
        <v>15</v>
      </c>
      <c r="B130" s="488"/>
      <c r="C130" s="173">
        <f>C138+C146+C155+C180+C189+C207+C215+C224+C233+C242+C251+C260+C269+C278+C286+C295+C304+C313+C330</f>
        <v>51751.388699999996</v>
      </c>
      <c r="D130" s="173">
        <f>D138+D146+D155+D180+D189+D207+D215+D224+D233+D242+D251+D260+D269+D278+D286+D295+D304+D313+D330</f>
        <v>51562.9687</v>
      </c>
      <c r="E130" s="173">
        <f>E138+E146+E155+E180+E189+E207+E215+E224+E233+E242+E251+E260+E269+E278+E286+E295+E304+E313+E330</f>
        <v>51562.9687</v>
      </c>
      <c r="F130" s="528"/>
      <c r="G130" s="528"/>
      <c r="H130" s="528"/>
      <c r="I130" s="528"/>
      <c r="J130" s="528"/>
    </row>
    <row r="131" spans="1:10" s="187" customFormat="1" ht="12.75">
      <c r="A131" s="488" t="s">
        <v>16</v>
      </c>
      <c r="B131" s="488"/>
      <c r="C131" s="173">
        <f aca="true" t="shared" si="5" ref="C131:E133">C139+C147+C156+C181+C190+C208+C216+C225+C234+C243+C252+C261+C270+C279+C287+C296+C305+C314</f>
        <v>248.56107</v>
      </c>
      <c r="D131" s="173">
        <f t="shared" si="5"/>
        <v>340.96785</v>
      </c>
      <c r="E131" s="173">
        <f t="shared" si="5"/>
        <v>340.96785</v>
      </c>
      <c r="F131" s="528"/>
      <c r="G131" s="528"/>
      <c r="H131" s="528"/>
      <c r="I131" s="528"/>
      <c r="J131" s="528"/>
    </row>
    <row r="132" spans="1:10" s="187" customFormat="1" ht="18.75" customHeight="1">
      <c r="A132" s="488" t="s">
        <v>17</v>
      </c>
      <c r="B132" s="488"/>
      <c r="C132" s="173">
        <f t="shared" si="5"/>
        <v>0</v>
      </c>
      <c r="D132" s="173">
        <f t="shared" si="5"/>
        <v>0</v>
      </c>
      <c r="E132" s="173">
        <f t="shared" si="5"/>
        <v>0</v>
      </c>
      <c r="F132" s="528"/>
      <c r="G132" s="528"/>
      <c r="H132" s="528"/>
      <c r="I132" s="528"/>
      <c r="J132" s="528"/>
    </row>
    <row r="133" spans="1:10" s="187" customFormat="1" ht="12.75">
      <c r="A133" s="488" t="s">
        <v>5</v>
      </c>
      <c r="B133" s="488"/>
      <c r="C133" s="173">
        <f t="shared" si="5"/>
        <v>45.40858850000001</v>
      </c>
      <c r="D133" s="173">
        <f t="shared" si="5"/>
        <v>25.90045</v>
      </c>
      <c r="E133" s="173">
        <f t="shared" si="5"/>
        <v>25.90045</v>
      </c>
      <c r="F133" s="528"/>
      <c r="G133" s="528"/>
      <c r="H133" s="528"/>
      <c r="I133" s="528"/>
      <c r="J133" s="528"/>
    </row>
    <row r="134" spans="1:10" s="187" customFormat="1" ht="12.75">
      <c r="A134" s="489" t="s">
        <v>902</v>
      </c>
      <c r="B134" s="490"/>
      <c r="C134" s="192">
        <f>C142+C150+C159+C184+C193+C211+C219+C228+C237+C246+C255+C264+C273+C282+C290+C299+C308+C317+C334</f>
        <v>40577.6107</v>
      </c>
      <c r="D134" s="192">
        <f>D142+D150+D159+D184+D193+D211+D219+D228+D237+D246+D255+D264+D273+D282+D290+D299+D308+D317+D334</f>
        <v>40577.6107</v>
      </c>
      <c r="E134" s="192">
        <f>E142+E150+E159+E184+E193+E211+E219+E228+E237+E246+E255+E264+E273+E282+E290+E299+E308+E317+E334</f>
        <v>40577.6107</v>
      </c>
      <c r="F134" s="529"/>
      <c r="G134" s="529"/>
      <c r="H134" s="529"/>
      <c r="I134" s="529"/>
      <c r="J134" s="529"/>
    </row>
    <row r="135" spans="1:10" s="187" customFormat="1" ht="24.75" customHeight="1">
      <c r="A135" s="145" t="s">
        <v>434</v>
      </c>
      <c r="B135" s="495" t="s">
        <v>435</v>
      </c>
      <c r="C135" s="495"/>
      <c r="D135" s="495"/>
      <c r="E135" s="495"/>
      <c r="F135" s="496" t="s">
        <v>223</v>
      </c>
      <c r="G135" s="496" t="s">
        <v>436</v>
      </c>
      <c r="H135" s="499" t="s">
        <v>437</v>
      </c>
      <c r="I135" s="499" t="s">
        <v>438</v>
      </c>
      <c r="J135" s="501" t="s">
        <v>439</v>
      </c>
    </row>
    <row r="136" spans="1:10" s="187" customFormat="1" ht="12" customHeight="1">
      <c r="A136" s="488" t="s">
        <v>50</v>
      </c>
      <c r="B136" s="488"/>
      <c r="C136" s="192">
        <f>SUM(C137:C141)</f>
        <v>185</v>
      </c>
      <c r="D136" s="192">
        <f>SUM(D137:D141)</f>
        <v>185</v>
      </c>
      <c r="E136" s="192">
        <f>SUM(E137:E141)</f>
        <v>185</v>
      </c>
      <c r="F136" s="497"/>
      <c r="G136" s="497"/>
      <c r="H136" s="500"/>
      <c r="I136" s="500"/>
      <c r="J136" s="500"/>
    </row>
    <row r="137" spans="1:10" s="187" customFormat="1" ht="14.25" customHeight="1">
      <c r="A137" s="488" t="s">
        <v>7</v>
      </c>
      <c r="B137" s="488"/>
      <c r="C137" s="192">
        <v>0</v>
      </c>
      <c r="D137" s="192">
        <v>0</v>
      </c>
      <c r="E137" s="192">
        <v>0</v>
      </c>
      <c r="F137" s="497"/>
      <c r="G137" s="497"/>
      <c r="H137" s="500"/>
      <c r="I137" s="500"/>
      <c r="J137" s="500"/>
    </row>
    <row r="138" spans="1:10" s="187" customFormat="1" ht="9.75" customHeight="1">
      <c r="A138" s="488" t="s">
        <v>15</v>
      </c>
      <c r="B138" s="488"/>
      <c r="C138" s="192">
        <v>185</v>
      </c>
      <c r="D138" s="192">
        <v>185</v>
      </c>
      <c r="E138" s="192">
        <v>185</v>
      </c>
      <c r="F138" s="497"/>
      <c r="G138" s="497"/>
      <c r="H138" s="500"/>
      <c r="I138" s="500"/>
      <c r="J138" s="500"/>
    </row>
    <row r="139" spans="1:10" s="187" customFormat="1" ht="10.5" customHeight="1">
      <c r="A139" s="488" t="s">
        <v>16</v>
      </c>
      <c r="B139" s="488"/>
      <c r="C139" s="192">
        <v>0</v>
      </c>
      <c r="D139" s="192">
        <v>0</v>
      </c>
      <c r="E139" s="192">
        <v>0</v>
      </c>
      <c r="F139" s="497"/>
      <c r="G139" s="497"/>
      <c r="H139" s="500"/>
      <c r="I139" s="500"/>
      <c r="J139" s="500"/>
    </row>
    <row r="140" spans="1:10" s="187" customFormat="1" ht="20.25" customHeight="1">
      <c r="A140" s="488" t="s">
        <v>17</v>
      </c>
      <c r="B140" s="488"/>
      <c r="C140" s="192">
        <v>0</v>
      </c>
      <c r="D140" s="192">
        <v>0</v>
      </c>
      <c r="E140" s="192">
        <v>0</v>
      </c>
      <c r="F140" s="497"/>
      <c r="G140" s="497"/>
      <c r="H140" s="500"/>
      <c r="I140" s="500"/>
      <c r="J140" s="500"/>
    </row>
    <row r="141" spans="1:10" s="187" customFormat="1" ht="18" customHeight="1">
      <c r="A141" s="488" t="s">
        <v>5</v>
      </c>
      <c r="B141" s="488"/>
      <c r="C141" s="192">
        <v>0</v>
      </c>
      <c r="D141" s="192">
        <v>0</v>
      </c>
      <c r="E141" s="192">
        <v>0</v>
      </c>
      <c r="F141" s="497"/>
      <c r="G141" s="497"/>
      <c r="H141" s="500"/>
      <c r="I141" s="500"/>
      <c r="J141" s="500"/>
    </row>
    <row r="142" spans="1:10" s="187" customFormat="1" ht="12" customHeight="1">
      <c r="A142" s="489" t="s">
        <v>902</v>
      </c>
      <c r="B142" s="490"/>
      <c r="C142" s="192">
        <v>0</v>
      </c>
      <c r="D142" s="192">
        <v>0</v>
      </c>
      <c r="E142" s="192">
        <v>0</v>
      </c>
      <c r="F142" s="498"/>
      <c r="G142" s="498"/>
      <c r="H142" s="498"/>
      <c r="I142" s="498"/>
      <c r="J142" s="498"/>
    </row>
    <row r="143" spans="1:10" s="187" customFormat="1" ht="19.5" customHeight="1">
      <c r="A143" s="145" t="s">
        <v>440</v>
      </c>
      <c r="B143" s="495" t="s">
        <v>441</v>
      </c>
      <c r="C143" s="495"/>
      <c r="D143" s="495"/>
      <c r="E143" s="495"/>
      <c r="F143" s="496" t="s">
        <v>223</v>
      </c>
      <c r="G143" s="496" t="s">
        <v>442</v>
      </c>
      <c r="H143" s="499"/>
      <c r="I143" s="499"/>
      <c r="J143" s="501" t="s">
        <v>914</v>
      </c>
    </row>
    <row r="144" spans="1:10" s="187" customFormat="1" ht="12" customHeight="1">
      <c r="A144" s="488" t="s">
        <v>50</v>
      </c>
      <c r="B144" s="488"/>
      <c r="C144" s="192">
        <f>SUM(C145:C149)</f>
        <v>560</v>
      </c>
      <c r="D144" s="192">
        <f>SUM(D145:D149)</f>
        <v>560</v>
      </c>
      <c r="E144" s="192">
        <f>SUM(E145:E149)</f>
        <v>560</v>
      </c>
      <c r="F144" s="497"/>
      <c r="G144" s="497"/>
      <c r="H144" s="500"/>
      <c r="I144" s="500"/>
      <c r="J144" s="500"/>
    </row>
    <row r="145" spans="1:10" s="187" customFormat="1" ht="11.25" customHeight="1">
      <c r="A145" s="488" t="s">
        <v>7</v>
      </c>
      <c r="B145" s="488"/>
      <c r="C145" s="192">
        <v>0</v>
      </c>
      <c r="D145" s="192">
        <v>0</v>
      </c>
      <c r="E145" s="192">
        <v>0</v>
      </c>
      <c r="F145" s="497"/>
      <c r="G145" s="497"/>
      <c r="H145" s="500"/>
      <c r="I145" s="500"/>
      <c r="J145" s="500"/>
    </row>
    <row r="146" spans="1:10" s="187" customFormat="1" ht="10.5" customHeight="1">
      <c r="A146" s="488" t="s">
        <v>15</v>
      </c>
      <c r="B146" s="488"/>
      <c r="C146" s="192">
        <v>560</v>
      </c>
      <c r="D146" s="192">
        <v>560</v>
      </c>
      <c r="E146" s="192">
        <v>560</v>
      </c>
      <c r="F146" s="497"/>
      <c r="G146" s="497"/>
      <c r="H146" s="500"/>
      <c r="I146" s="500"/>
      <c r="J146" s="500"/>
    </row>
    <row r="147" spans="1:10" s="187" customFormat="1" ht="17.25" customHeight="1">
      <c r="A147" s="488" t="s">
        <v>16</v>
      </c>
      <c r="B147" s="488"/>
      <c r="C147" s="192">
        <v>0</v>
      </c>
      <c r="D147" s="192">
        <v>0</v>
      </c>
      <c r="E147" s="192">
        <v>0</v>
      </c>
      <c r="F147" s="497"/>
      <c r="G147" s="497"/>
      <c r="H147" s="500"/>
      <c r="I147" s="500"/>
      <c r="J147" s="500"/>
    </row>
    <row r="148" spans="1:10" s="187" customFormat="1" ht="21" customHeight="1">
      <c r="A148" s="488" t="s">
        <v>17</v>
      </c>
      <c r="B148" s="488"/>
      <c r="C148" s="192">
        <v>0</v>
      </c>
      <c r="D148" s="192">
        <v>0</v>
      </c>
      <c r="E148" s="192">
        <v>0</v>
      </c>
      <c r="F148" s="497"/>
      <c r="G148" s="497"/>
      <c r="H148" s="500"/>
      <c r="I148" s="500"/>
      <c r="J148" s="500"/>
    </row>
    <row r="149" spans="1:10" s="187" customFormat="1" ht="18" customHeight="1">
      <c r="A149" s="488" t="s">
        <v>5</v>
      </c>
      <c r="B149" s="488"/>
      <c r="C149" s="192">
        <v>0</v>
      </c>
      <c r="D149" s="192">
        <v>0</v>
      </c>
      <c r="E149" s="192">
        <v>0</v>
      </c>
      <c r="F149" s="497"/>
      <c r="G149" s="497"/>
      <c r="H149" s="500"/>
      <c r="I149" s="500"/>
      <c r="J149" s="500"/>
    </row>
    <row r="150" spans="1:10" s="187" customFormat="1" ht="14.25" customHeight="1">
      <c r="A150" s="489" t="s">
        <v>902</v>
      </c>
      <c r="B150" s="490"/>
      <c r="C150" s="192">
        <v>0</v>
      </c>
      <c r="D150" s="192">
        <v>0</v>
      </c>
      <c r="E150" s="192">
        <v>0</v>
      </c>
      <c r="F150" s="498"/>
      <c r="G150" s="498"/>
      <c r="H150" s="498"/>
      <c r="I150" s="498"/>
      <c r="J150" s="498"/>
    </row>
    <row r="151" spans="1:10" s="187" customFormat="1" ht="46.5" customHeight="1">
      <c r="A151" s="491" t="s">
        <v>443</v>
      </c>
      <c r="B151" s="491"/>
      <c r="C151" s="491"/>
      <c r="D151" s="491"/>
      <c r="E151" s="491"/>
      <c r="F151" s="193"/>
      <c r="G151" s="191" t="s">
        <v>4</v>
      </c>
      <c r="H151" s="188" t="s">
        <v>436</v>
      </c>
      <c r="I151" s="191" t="s">
        <v>4</v>
      </c>
      <c r="J151" s="194"/>
    </row>
    <row r="152" spans="1:10" s="187" customFormat="1" ht="26.25" customHeight="1">
      <c r="A152" s="145" t="s">
        <v>445</v>
      </c>
      <c r="B152" s="495" t="s">
        <v>446</v>
      </c>
      <c r="C152" s="495"/>
      <c r="D152" s="495"/>
      <c r="E152" s="495"/>
      <c r="F152" s="496"/>
      <c r="G152" s="496"/>
      <c r="H152" s="496"/>
      <c r="I152" s="496"/>
      <c r="J152" s="496"/>
    </row>
    <row r="153" spans="1:10" s="187" customFormat="1" ht="12.75">
      <c r="A153" s="488" t="s">
        <v>50</v>
      </c>
      <c r="B153" s="488"/>
      <c r="C153" s="192">
        <f aca="true" t="shared" si="6" ref="C153:E158">C161+C169</f>
        <v>971</v>
      </c>
      <c r="D153" s="192">
        <f t="shared" si="6"/>
        <v>1078.5</v>
      </c>
      <c r="E153" s="192">
        <f t="shared" si="6"/>
        <v>1078.5</v>
      </c>
      <c r="F153" s="497"/>
      <c r="G153" s="497"/>
      <c r="H153" s="497"/>
      <c r="I153" s="497"/>
      <c r="J153" s="497"/>
    </row>
    <row r="154" spans="1:10" s="187" customFormat="1" ht="12.75">
      <c r="A154" s="488" t="s">
        <v>7</v>
      </c>
      <c r="B154" s="488"/>
      <c r="C154" s="192">
        <f t="shared" si="6"/>
        <v>0</v>
      </c>
      <c r="D154" s="192">
        <f t="shared" si="6"/>
        <v>0</v>
      </c>
      <c r="E154" s="192">
        <f t="shared" si="6"/>
        <v>0</v>
      </c>
      <c r="F154" s="497"/>
      <c r="G154" s="497"/>
      <c r="H154" s="497"/>
      <c r="I154" s="497"/>
      <c r="J154" s="497"/>
    </row>
    <row r="155" spans="1:10" s="187" customFormat="1" ht="12.75">
      <c r="A155" s="488" t="s">
        <v>15</v>
      </c>
      <c r="B155" s="488"/>
      <c r="C155" s="192">
        <f t="shared" si="6"/>
        <v>905</v>
      </c>
      <c r="D155" s="192">
        <f t="shared" si="6"/>
        <v>905</v>
      </c>
      <c r="E155" s="192">
        <f t="shared" si="6"/>
        <v>905</v>
      </c>
      <c r="F155" s="497"/>
      <c r="G155" s="497"/>
      <c r="H155" s="497"/>
      <c r="I155" s="497"/>
      <c r="J155" s="497"/>
    </row>
    <row r="156" spans="1:10" s="187" customFormat="1" ht="12.75">
      <c r="A156" s="488" t="s">
        <v>16</v>
      </c>
      <c r="B156" s="488"/>
      <c r="C156" s="192">
        <f t="shared" si="6"/>
        <v>66</v>
      </c>
      <c r="D156" s="192">
        <f t="shared" si="6"/>
        <v>173.5</v>
      </c>
      <c r="E156" s="192">
        <v>173.5</v>
      </c>
      <c r="F156" s="497"/>
      <c r="G156" s="497"/>
      <c r="H156" s="497"/>
      <c r="I156" s="497"/>
      <c r="J156" s="497"/>
    </row>
    <row r="157" spans="1:10" s="187" customFormat="1" ht="18.75" customHeight="1">
      <c r="A157" s="488" t="s">
        <v>17</v>
      </c>
      <c r="B157" s="488"/>
      <c r="C157" s="192">
        <f t="shared" si="6"/>
        <v>0</v>
      </c>
      <c r="D157" s="192">
        <f t="shared" si="6"/>
        <v>0</v>
      </c>
      <c r="E157" s="192">
        <f>E165+E173</f>
        <v>0</v>
      </c>
      <c r="F157" s="497"/>
      <c r="G157" s="497"/>
      <c r="H157" s="497"/>
      <c r="I157" s="497"/>
      <c r="J157" s="497"/>
    </row>
    <row r="158" spans="1:10" s="187" customFormat="1" ht="12.75">
      <c r="A158" s="488" t="s">
        <v>5</v>
      </c>
      <c r="B158" s="488"/>
      <c r="C158" s="192">
        <f t="shared" si="6"/>
        <v>0</v>
      </c>
      <c r="D158" s="192">
        <f t="shared" si="6"/>
        <v>0</v>
      </c>
      <c r="E158" s="192">
        <f>E166+E174</f>
        <v>0</v>
      </c>
      <c r="F158" s="497"/>
      <c r="G158" s="497"/>
      <c r="H158" s="497"/>
      <c r="I158" s="497"/>
      <c r="J158" s="497"/>
    </row>
    <row r="159" spans="1:10" s="187" customFormat="1" ht="12.75">
      <c r="A159" s="489" t="s">
        <v>902</v>
      </c>
      <c r="B159" s="490"/>
      <c r="C159" s="192">
        <f>C167+C175</f>
        <v>660</v>
      </c>
      <c r="D159" s="192">
        <f>D167+D175</f>
        <v>660</v>
      </c>
      <c r="E159" s="192">
        <f>E167+E175</f>
        <v>660</v>
      </c>
      <c r="F159" s="498"/>
      <c r="G159" s="498"/>
      <c r="H159" s="498"/>
      <c r="I159" s="498"/>
      <c r="J159" s="498"/>
    </row>
    <row r="160" spans="1:10" s="187" customFormat="1" ht="69" customHeight="1">
      <c r="A160" s="145" t="s">
        <v>447</v>
      </c>
      <c r="B160" s="495" t="s">
        <v>448</v>
      </c>
      <c r="C160" s="495"/>
      <c r="D160" s="495"/>
      <c r="E160" s="495"/>
      <c r="F160" s="496" t="s">
        <v>223</v>
      </c>
      <c r="G160" s="496" t="s">
        <v>442</v>
      </c>
      <c r="H160" s="496" t="s">
        <v>449</v>
      </c>
      <c r="I160" s="526"/>
      <c r="J160" s="501" t="s">
        <v>915</v>
      </c>
    </row>
    <row r="161" spans="1:10" s="187" customFormat="1" ht="26.25" customHeight="1">
      <c r="A161" s="488" t="s">
        <v>50</v>
      </c>
      <c r="B161" s="488"/>
      <c r="C161" s="192">
        <f>SUM(C162:C166)</f>
        <v>245</v>
      </c>
      <c r="D161" s="192">
        <f>SUM(D162:D166)</f>
        <v>245</v>
      </c>
      <c r="E161" s="192">
        <f>SUM(E162:E166)</f>
        <v>245</v>
      </c>
      <c r="F161" s="497"/>
      <c r="G161" s="497"/>
      <c r="H161" s="497"/>
      <c r="I161" s="524"/>
      <c r="J161" s="500"/>
    </row>
    <row r="162" spans="1:10" s="187" customFormat="1" ht="36" customHeight="1">
      <c r="A162" s="488" t="s">
        <v>7</v>
      </c>
      <c r="B162" s="488"/>
      <c r="C162" s="192">
        <v>0</v>
      </c>
      <c r="D162" s="192">
        <v>0</v>
      </c>
      <c r="E162" s="192">
        <v>0</v>
      </c>
      <c r="F162" s="497"/>
      <c r="G162" s="497"/>
      <c r="H162" s="497"/>
      <c r="I162" s="524"/>
      <c r="J162" s="500"/>
    </row>
    <row r="163" spans="1:10" s="187" customFormat="1" ht="21" customHeight="1">
      <c r="A163" s="488" t="s">
        <v>15</v>
      </c>
      <c r="B163" s="488"/>
      <c r="C163" s="192">
        <v>245</v>
      </c>
      <c r="D163" s="192">
        <v>245</v>
      </c>
      <c r="E163" s="192">
        <v>245</v>
      </c>
      <c r="F163" s="497"/>
      <c r="G163" s="497"/>
      <c r="H163" s="497"/>
      <c r="I163" s="524"/>
      <c r="J163" s="500"/>
    </row>
    <row r="164" spans="1:10" s="187" customFormat="1" ht="30" customHeight="1">
      <c r="A164" s="488" t="s">
        <v>16</v>
      </c>
      <c r="B164" s="488"/>
      <c r="C164" s="192">
        <v>0</v>
      </c>
      <c r="D164" s="192">
        <v>0</v>
      </c>
      <c r="E164" s="192">
        <v>0</v>
      </c>
      <c r="F164" s="497"/>
      <c r="G164" s="497"/>
      <c r="H164" s="497"/>
      <c r="I164" s="524"/>
      <c r="J164" s="500"/>
    </row>
    <row r="165" spans="1:10" s="187" customFormat="1" ht="48.75" customHeight="1">
      <c r="A165" s="488" t="s">
        <v>17</v>
      </c>
      <c r="B165" s="488"/>
      <c r="C165" s="192">
        <v>0</v>
      </c>
      <c r="D165" s="192">
        <v>0</v>
      </c>
      <c r="E165" s="192">
        <v>0</v>
      </c>
      <c r="F165" s="497"/>
      <c r="G165" s="497"/>
      <c r="H165" s="497"/>
      <c r="I165" s="524"/>
      <c r="J165" s="500"/>
    </row>
    <row r="166" spans="1:10" s="187" customFormat="1" ht="27" customHeight="1">
      <c r="A166" s="488" t="s">
        <v>5</v>
      </c>
      <c r="B166" s="488"/>
      <c r="C166" s="192">
        <v>0</v>
      </c>
      <c r="D166" s="192">
        <v>0</v>
      </c>
      <c r="E166" s="192">
        <v>0</v>
      </c>
      <c r="F166" s="497"/>
      <c r="G166" s="497"/>
      <c r="H166" s="497"/>
      <c r="I166" s="524"/>
      <c r="J166" s="500"/>
    </row>
    <row r="167" spans="1:10" s="187" customFormat="1" ht="16.5" customHeight="1">
      <c r="A167" s="489" t="s">
        <v>902</v>
      </c>
      <c r="B167" s="490"/>
      <c r="C167" s="192">
        <v>0</v>
      </c>
      <c r="D167" s="192">
        <v>0</v>
      </c>
      <c r="E167" s="192">
        <v>0</v>
      </c>
      <c r="F167" s="498"/>
      <c r="G167" s="498"/>
      <c r="H167" s="498"/>
      <c r="I167" s="525"/>
      <c r="J167" s="498"/>
    </row>
    <row r="168" spans="1:10" s="187" customFormat="1" ht="41.25" customHeight="1">
      <c r="A168" s="145" t="s">
        <v>450</v>
      </c>
      <c r="B168" s="495" t="s">
        <v>451</v>
      </c>
      <c r="C168" s="495"/>
      <c r="D168" s="495"/>
      <c r="E168" s="495"/>
      <c r="F168" s="496" t="s">
        <v>223</v>
      </c>
      <c r="G168" s="496"/>
      <c r="H168" s="496"/>
      <c r="I168" s="496"/>
      <c r="J168" s="501" t="s">
        <v>916</v>
      </c>
    </row>
    <row r="169" spans="1:10" s="187" customFormat="1" ht="12.75">
      <c r="A169" s="488" t="s">
        <v>50</v>
      </c>
      <c r="B169" s="488"/>
      <c r="C169" s="192">
        <f>SUM(C170:C174)</f>
        <v>726</v>
      </c>
      <c r="D169" s="192">
        <f>SUM(D170:D174)</f>
        <v>833.5</v>
      </c>
      <c r="E169" s="192">
        <f>SUM(E170:E174)</f>
        <v>833.5</v>
      </c>
      <c r="F169" s="497"/>
      <c r="G169" s="497"/>
      <c r="H169" s="497"/>
      <c r="I169" s="497"/>
      <c r="J169" s="500"/>
    </row>
    <row r="170" spans="1:10" s="187" customFormat="1" ht="12.75">
      <c r="A170" s="488" t="s">
        <v>7</v>
      </c>
      <c r="B170" s="488"/>
      <c r="C170" s="192">
        <v>0</v>
      </c>
      <c r="D170" s="192">
        <v>0</v>
      </c>
      <c r="E170" s="192">
        <v>0</v>
      </c>
      <c r="F170" s="497"/>
      <c r="G170" s="497"/>
      <c r="H170" s="497"/>
      <c r="I170" s="497"/>
      <c r="J170" s="500"/>
    </row>
    <row r="171" spans="1:10" s="187" customFormat="1" ht="12.75" customHeight="1">
      <c r="A171" s="488" t="s">
        <v>15</v>
      </c>
      <c r="B171" s="488"/>
      <c r="C171" s="192">
        <v>660</v>
      </c>
      <c r="D171" s="192">
        <v>660</v>
      </c>
      <c r="E171" s="192">
        <v>660</v>
      </c>
      <c r="F171" s="497"/>
      <c r="G171" s="497"/>
      <c r="H171" s="497"/>
      <c r="I171" s="497"/>
      <c r="J171" s="500"/>
    </row>
    <row r="172" spans="1:10" s="187" customFormat="1" ht="12.75">
      <c r="A172" s="488" t="s">
        <v>16</v>
      </c>
      <c r="B172" s="488"/>
      <c r="C172" s="192">
        <v>66</v>
      </c>
      <c r="D172" s="192">
        <v>173.5</v>
      </c>
      <c r="E172" s="192">
        <v>173.5</v>
      </c>
      <c r="F172" s="497"/>
      <c r="G172" s="497"/>
      <c r="H172" s="497"/>
      <c r="I172" s="497"/>
      <c r="J172" s="500"/>
    </row>
    <row r="173" spans="1:10" s="187" customFormat="1" ht="21.75" customHeight="1">
      <c r="A173" s="488" t="s">
        <v>17</v>
      </c>
      <c r="B173" s="488"/>
      <c r="C173" s="192">
        <v>0</v>
      </c>
      <c r="D173" s="192">
        <v>0</v>
      </c>
      <c r="E173" s="192">
        <v>0</v>
      </c>
      <c r="F173" s="497"/>
      <c r="G173" s="497"/>
      <c r="H173" s="497"/>
      <c r="I173" s="497"/>
      <c r="J173" s="500"/>
    </row>
    <row r="174" spans="1:10" s="187" customFormat="1" ht="24.75" customHeight="1">
      <c r="A174" s="488" t="s">
        <v>5</v>
      </c>
      <c r="B174" s="488"/>
      <c r="C174" s="192">
        <v>0</v>
      </c>
      <c r="D174" s="192">
        <v>0</v>
      </c>
      <c r="E174" s="192">
        <v>0</v>
      </c>
      <c r="F174" s="497"/>
      <c r="G174" s="497"/>
      <c r="H174" s="497"/>
      <c r="I174" s="497"/>
      <c r="J174" s="500"/>
    </row>
    <row r="175" spans="1:10" s="187" customFormat="1" ht="18" customHeight="1">
      <c r="A175" s="489" t="s">
        <v>902</v>
      </c>
      <c r="B175" s="490"/>
      <c r="C175" s="192">
        <v>660</v>
      </c>
      <c r="D175" s="192">
        <v>660</v>
      </c>
      <c r="E175" s="192">
        <v>660</v>
      </c>
      <c r="F175" s="498"/>
      <c r="G175" s="498"/>
      <c r="H175" s="498"/>
      <c r="I175" s="498"/>
      <c r="J175" s="498"/>
    </row>
    <row r="176" spans="1:10" s="187" customFormat="1" ht="51" customHeight="1">
      <c r="A176" s="515" t="s">
        <v>452</v>
      </c>
      <c r="B176" s="516"/>
      <c r="C176" s="516"/>
      <c r="D176" s="516"/>
      <c r="E176" s="517"/>
      <c r="F176" s="188"/>
      <c r="G176" s="191" t="s">
        <v>4</v>
      </c>
      <c r="H176" s="189" t="s">
        <v>453</v>
      </c>
      <c r="I176" s="191" t="s">
        <v>4</v>
      </c>
      <c r="J176" s="194"/>
    </row>
    <row r="177" spans="1:11" s="187" customFormat="1" ht="67.5" customHeight="1">
      <c r="A177" s="145" t="s">
        <v>454</v>
      </c>
      <c r="B177" s="495" t="s">
        <v>455</v>
      </c>
      <c r="C177" s="495"/>
      <c r="D177" s="495"/>
      <c r="E177" s="495"/>
      <c r="F177" s="496" t="s">
        <v>223</v>
      </c>
      <c r="G177" s="496"/>
      <c r="H177" s="496"/>
      <c r="I177" s="496"/>
      <c r="J177" s="501" t="s">
        <v>917</v>
      </c>
      <c r="K177" s="196"/>
    </row>
    <row r="178" spans="1:11" s="187" customFormat="1" ht="31.5" customHeight="1">
      <c r="A178" s="488" t="s">
        <v>50</v>
      </c>
      <c r="B178" s="488"/>
      <c r="C178" s="192">
        <f>SUM(C179:C183)</f>
        <v>1100</v>
      </c>
      <c r="D178" s="192">
        <f>SUM(D179:D183)</f>
        <v>1100</v>
      </c>
      <c r="E178" s="192">
        <f>SUM(E179:E183)</f>
        <v>1100</v>
      </c>
      <c r="F178" s="497"/>
      <c r="G178" s="497"/>
      <c r="H178" s="497"/>
      <c r="I178" s="497"/>
      <c r="J178" s="500"/>
      <c r="K178" s="196"/>
    </row>
    <row r="179" spans="1:11" s="187" customFormat="1" ht="20.25" customHeight="1">
      <c r="A179" s="488" t="s">
        <v>7</v>
      </c>
      <c r="B179" s="488"/>
      <c r="C179" s="192">
        <v>0</v>
      </c>
      <c r="D179" s="192">
        <v>0</v>
      </c>
      <c r="E179" s="192">
        <v>0</v>
      </c>
      <c r="F179" s="497"/>
      <c r="G179" s="497"/>
      <c r="H179" s="497"/>
      <c r="I179" s="497"/>
      <c r="J179" s="500"/>
      <c r="K179" s="196"/>
    </row>
    <row r="180" spans="1:11" s="187" customFormat="1" ht="22.5" customHeight="1">
      <c r="A180" s="488" t="s">
        <v>15</v>
      </c>
      <c r="B180" s="488"/>
      <c r="C180" s="192">
        <v>1000</v>
      </c>
      <c r="D180" s="192">
        <v>1000</v>
      </c>
      <c r="E180" s="192">
        <v>1000</v>
      </c>
      <c r="F180" s="497"/>
      <c r="G180" s="497"/>
      <c r="H180" s="497"/>
      <c r="I180" s="497"/>
      <c r="J180" s="500"/>
      <c r="K180" s="196"/>
    </row>
    <row r="181" spans="1:11" s="187" customFormat="1" ht="21" customHeight="1">
      <c r="A181" s="488" t="s">
        <v>16</v>
      </c>
      <c r="B181" s="488"/>
      <c r="C181" s="192">
        <f>C180*10/100</f>
        <v>100</v>
      </c>
      <c r="D181" s="192">
        <v>100</v>
      </c>
      <c r="E181" s="192">
        <v>100</v>
      </c>
      <c r="F181" s="497"/>
      <c r="G181" s="497"/>
      <c r="H181" s="497"/>
      <c r="I181" s="497"/>
      <c r="J181" s="500"/>
      <c r="K181" s="196"/>
    </row>
    <row r="182" spans="1:11" s="187" customFormat="1" ht="36" customHeight="1">
      <c r="A182" s="488" t="s">
        <v>17</v>
      </c>
      <c r="B182" s="488"/>
      <c r="C182" s="192">
        <v>0</v>
      </c>
      <c r="D182" s="192">
        <v>0</v>
      </c>
      <c r="E182" s="192">
        <v>0</v>
      </c>
      <c r="F182" s="497"/>
      <c r="G182" s="497"/>
      <c r="H182" s="497"/>
      <c r="I182" s="497"/>
      <c r="J182" s="500"/>
      <c r="K182" s="197"/>
    </row>
    <row r="183" spans="1:10" s="187" customFormat="1" ht="18" customHeight="1">
      <c r="A183" s="488" t="s">
        <v>5</v>
      </c>
      <c r="B183" s="488"/>
      <c r="C183" s="192">
        <v>0</v>
      </c>
      <c r="D183" s="192">
        <v>0</v>
      </c>
      <c r="E183" s="192">
        <v>0</v>
      </c>
      <c r="F183" s="497"/>
      <c r="G183" s="497"/>
      <c r="H183" s="497"/>
      <c r="I183" s="497"/>
      <c r="J183" s="500"/>
    </row>
    <row r="184" spans="1:10" s="187" customFormat="1" ht="18" customHeight="1">
      <c r="A184" s="489" t="s">
        <v>902</v>
      </c>
      <c r="B184" s="490"/>
      <c r="C184" s="192">
        <v>1000</v>
      </c>
      <c r="D184" s="192">
        <v>1000</v>
      </c>
      <c r="E184" s="192">
        <v>1000</v>
      </c>
      <c r="F184" s="498"/>
      <c r="G184" s="498"/>
      <c r="H184" s="498"/>
      <c r="I184" s="498"/>
      <c r="J184" s="498"/>
    </row>
    <row r="185" spans="1:10" s="187" customFormat="1" ht="45.75" customHeight="1">
      <c r="A185" s="491" t="s">
        <v>456</v>
      </c>
      <c r="B185" s="491"/>
      <c r="C185" s="491"/>
      <c r="D185" s="491"/>
      <c r="E185" s="491"/>
      <c r="F185" s="188"/>
      <c r="G185" s="191" t="s">
        <v>4</v>
      </c>
      <c r="H185" s="189" t="s">
        <v>453</v>
      </c>
      <c r="I185" s="191" t="s">
        <v>4</v>
      </c>
      <c r="J185" s="190"/>
    </row>
    <row r="186" spans="1:10" s="187" customFormat="1" ht="25.5" customHeight="1">
      <c r="A186" s="145" t="s">
        <v>457</v>
      </c>
      <c r="B186" s="495" t="s">
        <v>458</v>
      </c>
      <c r="C186" s="495"/>
      <c r="D186" s="495"/>
      <c r="E186" s="495"/>
      <c r="F186" s="496"/>
      <c r="G186" s="496"/>
      <c r="H186" s="496"/>
      <c r="I186" s="496"/>
      <c r="J186" s="496"/>
    </row>
    <row r="187" spans="1:10" s="187" customFormat="1" ht="12.75">
      <c r="A187" s="488" t="s">
        <v>50</v>
      </c>
      <c r="B187" s="488"/>
      <c r="C187" s="192">
        <f>C195</f>
        <v>0</v>
      </c>
      <c r="D187" s="192">
        <f>SUM(D188:D192)</f>
        <v>0</v>
      </c>
      <c r="E187" s="192">
        <f>SUM(E188:E192)</f>
        <v>0</v>
      </c>
      <c r="F187" s="497"/>
      <c r="G187" s="497"/>
      <c r="H187" s="497"/>
      <c r="I187" s="497"/>
      <c r="J187" s="497"/>
    </row>
    <row r="188" spans="1:10" s="187" customFormat="1" ht="12.75">
      <c r="A188" s="488" t="s">
        <v>7</v>
      </c>
      <c r="B188" s="488"/>
      <c r="C188" s="192">
        <f>C196</f>
        <v>0</v>
      </c>
      <c r="D188" s="192">
        <f aca="true" t="shared" si="7" ref="D188:E190">D196</f>
        <v>0</v>
      </c>
      <c r="E188" s="192">
        <f t="shared" si="7"/>
        <v>0</v>
      </c>
      <c r="F188" s="497"/>
      <c r="G188" s="497"/>
      <c r="H188" s="497"/>
      <c r="I188" s="497"/>
      <c r="J188" s="497"/>
    </row>
    <row r="189" spans="1:10" s="187" customFormat="1" ht="12.75">
      <c r="A189" s="488" t="s">
        <v>15</v>
      </c>
      <c r="B189" s="488"/>
      <c r="C189" s="192">
        <f>C197</f>
        <v>0</v>
      </c>
      <c r="D189" s="192">
        <f t="shared" si="7"/>
        <v>0</v>
      </c>
      <c r="E189" s="192">
        <f t="shared" si="7"/>
        <v>0</v>
      </c>
      <c r="F189" s="497"/>
      <c r="G189" s="497"/>
      <c r="H189" s="497"/>
      <c r="I189" s="497"/>
      <c r="J189" s="497"/>
    </row>
    <row r="190" spans="1:10" s="187" customFormat="1" ht="12.75">
      <c r="A190" s="488" t="s">
        <v>16</v>
      </c>
      <c r="B190" s="488"/>
      <c r="C190" s="192">
        <f aca="true" t="shared" si="8" ref="C190:E192">C198</f>
        <v>0</v>
      </c>
      <c r="D190" s="192">
        <f t="shared" si="7"/>
        <v>0</v>
      </c>
      <c r="E190" s="192">
        <f t="shared" si="7"/>
        <v>0</v>
      </c>
      <c r="F190" s="497"/>
      <c r="G190" s="497"/>
      <c r="H190" s="497"/>
      <c r="I190" s="497"/>
      <c r="J190" s="497"/>
    </row>
    <row r="191" spans="1:10" s="187" customFormat="1" ht="18.75" customHeight="1">
      <c r="A191" s="488" t="s">
        <v>17</v>
      </c>
      <c r="B191" s="488"/>
      <c r="C191" s="192">
        <f t="shared" si="8"/>
        <v>0</v>
      </c>
      <c r="D191" s="192">
        <f t="shared" si="8"/>
        <v>0</v>
      </c>
      <c r="E191" s="192">
        <f t="shared" si="8"/>
        <v>0</v>
      </c>
      <c r="F191" s="497"/>
      <c r="G191" s="497"/>
      <c r="H191" s="497"/>
      <c r="I191" s="497"/>
      <c r="J191" s="497"/>
    </row>
    <row r="192" spans="1:10" s="187" customFormat="1" ht="12.75">
      <c r="A192" s="488" t="s">
        <v>5</v>
      </c>
      <c r="B192" s="488"/>
      <c r="C192" s="192">
        <f t="shared" si="8"/>
        <v>0</v>
      </c>
      <c r="D192" s="192">
        <f t="shared" si="8"/>
        <v>0</v>
      </c>
      <c r="E192" s="192">
        <f t="shared" si="8"/>
        <v>0</v>
      </c>
      <c r="F192" s="497"/>
      <c r="G192" s="497"/>
      <c r="H192" s="497"/>
      <c r="I192" s="497"/>
      <c r="J192" s="497"/>
    </row>
    <row r="193" spans="1:10" s="187" customFormat="1" ht="12.75">
      <c r="A193" s="489" t="s">
        <v>902</v>
      </c>
      <c r="B193" s="490"/>
      <c r="C193" s="192">
        <v>0</v>
      </c>
      <c r="D193" s="192">
        <v>0</v>
      </c>
      <c r="E193" s="192">
        <v>0</v>
      </c>
      <c r="F193" s="498"/>
      <c r="G193" s="498"/>
      <c r="H193" s="498"/>
      <c r="I193" s="498"/>
      <c r="J193" s="498"/>
    </row>
    <row r="194" spans="1:10" s="187" customFormat="1" ht="66" customHeight="1">
      <c r="A194" s="145" t="s">
        <v>459</v>
      </c>
      <c r="B194" s="495" t="s">
        <v>460</v>
      </c>
      <c r="C194" s="495"/>
      <c r="D194" s="495"/>
      <c r="E194" s="495"/>
      <c r="F194" s="496" t="s">
        <v>461</v>
      </c>
      <c r="G194" s="496" t="s">
        <v>442</v>
      </c>
      <c r="H194" s="499"/>
      <c r="I194" s="499" t="s">
        <v>462</v>
      </c>
      <c r="J194" s="501" t="s">
        <v>463</v>
      </c>
    </row>
    <row r="195" spans="1:10" s="187" customFormat="1" ht="39.75" customHeight="1">
      <c r="A195" s="488" t="s">
        <v>50</v>
      </c>
      <c r="B195" s="488"/>
      <c r="C195" s="192">
        <f>SUM(C196:C200)</f>
        <v>0</v>
      </c>
      <c r="D195" s="192">
        <f>SUM(D196:D200)</f>
        <v>0</v>
      </c>
      <c r="E195" s="192">
        <f>SUM(E196:E200)</f>
        <v>0</v>
      </c>
      <c r="F195" s="497"/>
      <c r="G195" s="497"/>
      <c r="H195" s="500"/>
      <c r="I195" s="500"/>
      <c r="J195" s="524"/>
    </row>
    <row r="196" spans="1:10" s="187" customFormat="1" ht="40.5" customHeight="1">
      <c r="A196" s="488" t="s">
        <v>7</v>
      </c>
      <c r="B196" s="488"/>
      <c r="C196" s="192">
        <v>0</v>
      </c>
      <c r="D196" s="192">
        <v>0</v>
      </c>
      <c r="E196" s="192">
        <v>0</v>
      </c>
      <c r="F196" s="497"/>
      <c r="G196" s="497"/>
      <c r="H196" s="500"/>
      <c r="I196" s="500"/>
      <c r="J196" s="524"/>
    </row>
    <row r="197" spans="1:10" s="187" customFormat="1" ht="37.5" customHeight="1">
      <c r="A197" s="488" t="s">
        <v>15</v>
      </c>
      <c r="B197" s="488"/>
      <c r="C197" s="192">
        <v>0</v>
      </c>
      <c r="D197" s="192">
        <v>0</v>
      </c>
      <c r="E197" s="192">
        <v>0</v>
      </c>
      <c r="F197" s="497"/>
      <c r="G197" s="497"/>
      <c r="H197" s="500"/>
      <c r="I197" s="500"/>
      <c r="J197" s="524"/>
    </row>
    <row r="198" spans="1:10" s="187" customFormat="1" ht="27" customHeight="1">
      <c r="A198" s="488" t="s">
        <v>16</v>
      </c>
      <c r="B198" s="488"/>
      <c r="C198" s="192">
        <v>0</v>
      </c>
      <c r="D198" s="192">
        <v>0</v>
      </c>
      <c r="E198" s="192">
        <v>0</v>
      </c>
      <c r="F198" s="497"/>
      <c r="G198" s="497"/>
      <c r="H198" s="500"/>
      <c r="I198" s="500"/>
      <c r="J198" s="524"/>
    </row>
    <row r="199" spans="1:10" s="187" customFormat="1" ht="49.5" customHeight="1">
      <c r="A199" s="488" t="s">
        <v>17</v>
      </c>
      <c r="B199" s="488"/>
      <c r="C199" s="192">
        <v>0</v>
      </c>
      <c r="D199" s="192">
        <v>0</v>
      </c>
      <c r="E199" s="192">
        <v>0</v>
      </c>
      <c r="F199" s="497"/>
      <c r="G199" s="497"/>
      <c r="H199" s="500"/>
      <c r="I199" s="500"/>
      <c r="J199" s="524"/>
    </row>
    <row r="200" spans="1:10" s="187" customFormat="1" ht="42.75" customHeight="1">
      <c r="A200" s="488" t="s">
        <v>5</v>
      </c>
      <c r="B200" s="488"/>
      <c r="C200" s="192">
        <v>0</v>
      </c>
      <c r="D200" s="192">
        <v>0</v>
      </c>
      <c r="E200" s="192">
        <v>0</v>
      </c>
      <c r="F200" s="497"/>
      <c r="G200" s="497"/>
      <c r="H200" s="500"/>
      <c r="I200" s="500"/>
      <c r="J200" s="524"/>
    </row>
    <row r="201" spans="1:10" s="187" customFormat="1" ht="27" customHeight="1">
      <c r="A201" s="489" t="s">
        <v>902</v>
      </c>
      <c r="B201" s="490"/>
      <c r="C201" s="192">
        <v>0</v>
      </c>
      <c r="D201" s="192">
        <v>0</v>
      </c>
      <c r="E201" s="192">
        <v>0</v>
      </c>
      <c r="F201" s="498"/>
      <c r="G201" s="498"/>
      <c r="H201" s="498"/>
      <c r="I201" s="498"/>
      <c r="J201" s="525"/>
    </row>
    <row r="202" spans="1:10" s="187" customFormat="1" ht="48.75" customHeight="1">
      <c r="A202" s="491" t="s">
        <v>464</v>
      </c>
      <c r="B202" s="491"/>
      <c r="C202" s="491"/>
      <c r="D202" s="491"/>
      <c r="E202" s="491"/>
      <c r="F202" s="188"/>
      <c r="G202" s="191" t="s">
        <v>4</v>
      </c>
      <c r="H202" s="189" t="s">
        <v>466</v>
      </c>
      <c r="I202" s="191" t="s">
        <v>4</v>
      </c>
      <c r="J202" s="145"/>
    </row>
    <row r="203" spans="1:10" s="187" customFormat="1" ht="54.75" customHeight="1">
      <c r="A203" s="491" t="s">
        <v>468</v>
      </c>
      <c r="B203" s="491"/>
      <c r="C203" s="491"/>
      <c r="D203" s="491"/>
      <c r="E203" s="491"/>
      <c r="F203" s="188"/>
      <c r="G203" s="198"/>
      <c r="H203" s="145" t="s">
        <v>469</v>
      </c>
      <c r="I203" s="145"/>
      <c r="J203" s="194"/>
    </row>
    <row r="204" spans="1:10" s="187" customFormat="1" ht="25.5" customHeight="1">
      <c r="A204" s="145" t="s">
        <v>470</v>
      </c>
      <c r="B204" s="495" t="s">
        <v>471</v>
      </c>
      <c r="C204" s="495"/>
      <c r="D204" s="495"/>
      <c r="E204" s="495"/>
      <c r="F204" s="496" t="s">
        <v>223</v>
      </c>
      <c r="G204" s="499">
        <v>42116</v>
      </c>
      <c r="H204" s="499">
        <v>42118</v>
      </c>
      <c r="I204" s="499" t="s">
        <v>472</v>
      </c>
      <c r="J204" s="501" t="s">
        <v>918</v>
      </c>
    </row>
    <row r="205" spans="1:10" s="187" customFormat="1" ht="12.75">
      <c r="A205" s="488" t="s">
        <v>50</v>
      </c>
      <c r="B205" s="488"/>
      <c r="C205" s="192">
        <f>SUM(C206:C210)</f>
        <v>245</v>
      </c>
      <c r="D205" s="192">
        <f>SUM(D206:D210)</f>
        <v>245</v>
      </c>
      <c r="E205" s="192">
        <f>SUM(E206:E210)</f>
        <v>245</v>
      </c>
      <c r="F205" s="497"/>
      <c r="G205" s="497"/>
      <c r="H205" s="500"/>
      <c r="I205" s="500"/>
      <c r="J205" s="500"/>
    </row>
    <row r="206" spans="1:10" s="187" customFormat="1" ht="12.75">
      <c r="A206" s="488" t="s">
        <v>7</v>
      </c>
      <c r="B206" s="488"/>
      <c r="C206" s="192">
        <v>0</v>
      </c>
      <c r="D206" s="192">
        <v>0</v>
      </c>
      <c r="E206" s="192">
        <v>0</v>
      </c>
      <c r="F206" s="497"/>
      <c r="G206" s="497"/>
      <c r="H206" s="500"/>
      <c r="I206" s="500"/>
      <c r="J206" s="500"/>
    </row>
    <row r="207" spans="1:10" s="187" customFormat="1" ht="12.75" customHeight="1">
      <c r="A207" s="488" t="s">
        <v>15</v>
      </c>
      <c r="B207" s="488"/>
      <c r="C207" s="192">
        <v>245</v>
      </c>
      <c r="D207" s="192">
        <v>245</v>
      </c>
      <c r="E207" s="192">
        <v>245</v>
      </c>
      <c r="F207" s="497"/>
      <c r="G207" s="497"/>
      <c r="H207" s="500"/>
      <c r="I207" s="500"/>
      <c r="J207" s="500"/>
    </row>
    <row r="208" spans="1:10" s="187" customFormat="1" ht="12.75">
      <c r="A208" s="488" t="s">
        <v>16</v>
      </c>
      <c r="B208" s="488"/>
      <c r="C208" s="192">
        <v>0</v>
      </c>
      <c r="D208" s="192">
        <v>0</v>
      </c>
      <c r="E208" s="192">
        <v>0</v>
      </c>
      <c r="F208" s="497"/>
      <c r="G208" s="497"/>
      <c r="H208" s="500"/>
      <c r="I208" s="500"/>
      <c r="J208" s="500"/>
    </row>
    <row r="209" spans="1:10" s="187" customFormat="1" ht="18.75" customHeight="1">
      <c r="A209" s="488" t="s">
        <v>17</v>
      </c>
      <c r="B209" s="488"/>
      <c r="C209" s="192">
        <v>0</v>
      </c>
      <c r="D209" s="192">
        <v>0</v>
      </c>
      <c r="E209" s="192">
        <v>0</v>
      </c>
      <c r="F209" s="497"/>
      <c r="G209" s="497"/>
      <c r="H209" s="500"/>
      <c r="I209" s="500"/>
      <c r="J209" s="500"/>
    </row>
    <row r="210" spans="1:10" s="187" customFormat="1" ht="12.75">
      <c r="A210" s="488" t="s">
        <v>5</v>
      </c>
      <c r="B210" s="488"/>
      <c r="C210" s="192">
        <v>0</v>
      </c>
      <c r="D210" s="192">
        <v>0</v>
      </c>
      <c r="E210" s="192">
        <v>0</v>
      </c>
      <c r="F210" s="497"/>
      <c r="G210" s="497"/>
      <c r="H210" s="500"/>
      <c r="I210" s="500"/>
      <c r="J210" s="500"/>
    </row>
    <row r="211" spans="1:10" s="187" customFormat="1" ht="12.75">
      <c r="A211" s="489" t="s">
        <v>902</v>
      </c>
      <c r="B211" s="490"/>
      <c r="C211" s="192">
        <v>0</v>
      </c>
      <c r="D211" s="192">
        <v>0</v>
      </c>
      <c r="E211" s="192">
        <v>0</v>
      </c>
      <c r="F211" s="498"/>
      <c r="G211" s="498"/>
      <c r="H211" s="498"/>
      <c r="I211" s="498"/>
      <c r="J211" s="498"/>
    </row>
    <row r="212" spans="1:10" s="187" customFormat="1" ht="83.25" customHeight="1">
      <c r="A212" s="145" t="s">
        <v>473</v>
      </c>
      <c r="B212" s="495" t="s">
        <v>474</v>
      </c>
      <c r="C212" s="495"/>
      <c r="D212" s="495"/>
      <c r="E212" s="495"/>
      <c r="F212" s="496" t="s">
        <v>223</v>
      </c>
      <c r="G212" s="499">
        <v>42073</v>
      </c>
      <c r="H212" s="496"/>
      <c r="I212" s="499" t="s">
        <v>475</v>
      </c>
      <c r="J212" s="501" t="s">
        <v>476</v>
      </c>
    </row>
    <row r="213" spans="1:10" s="187" customFormat="1" ht="49.5" customHeight="1">
      <c r="A213" s="488" t="s">
        <v>50</v>
      </c>
      <c r="B213" s="488"/>
      <c r="C213" s="192">
        <f>SUM(C214:C218)</f>
        <v>270</v>
      </c>
      <c r="D213" s="192">
        <f>SUM(D214:D218)</f>
        <v>270</v>
      </c>
      <c r="E213" s="192">
        <f>SUM(E214:E218)</f>
        <v>270</v>
      </c>
      <c r="F213" s="497"/>
      <c r="G213" s="497"/>
      <c r="H213" s="497"/>
      <c r="I213" s="500"/>
      <c r="J213" s="500"/>
    </row>
    <row r="214" spans="1:10" s="187" customFormat="1" ht="39" customHeight="1">
      <c r="A214" s="488" t="s">
        <v>7</v>
      </c>
      <c r="B214" s="488"/>
      <c r="C214" s="192">
        <v>0</v>
      </c>
      <c r="D214" s="192">
        <v>0</v>
      </c>
      <c r="E214" s="192">
        <v>0</v>
      </c>
      <c r="F214" s="497"/>
      <c r="G214" s="497"/>
      <c r="H214" s="497"/>
      <c r="I214" s="500"/>
      <c r="J214" s="500"/>
    </row>
    <row r="215" spans="1:10" s="187" customFormat="1" ht="46.5" customHeight="1">
      <c r="A215" s="488" t="s">
        <v>15</v>
      </c>
      <c r="B215" s="488"/>
      <c r="C215" s="192">
        <v>270</v>
      </c>
      <c r="D215" s="192">
        <v>270</v>
      </c>
      <c r="E215" s="192">
        <v>270</v>
      </c>
      <c r="F215" s="497"/>
      <c r="G215" s="497"/>
      <c r="H215" s="497"/>
      <c r="I215" s="500"/>
      <c r="J215" s="500"/>
    </row>
    <row r="216" spans="1:10" s="187" customFormat="1" ht="30" customHeight="1">
      <c r="A216" s="488" t="s">
        <v>16</v>
      </c>
      <c r="B216" s="488"/>
      <c r="C216" s="192">
        <v>0</v>
      </c>
      <c r="D216" s="192">
        <v>0</v>
      </c>
      <c r="E216" s="192">
        <v>0</v>
      </c>
      <c r="F216" s="497"/>
      <c r="G216" s="497"/>
      <c r="H216" s="497"/>
      <c r="I216" s="500"/>
      <c r="J216" s="500"/>
    </row>
    <row r="217" spans="1:10" s="187" customFormat="1" ht="44.25" customHeight="1">
      <c r="A217" s="488" t="s">
        <v>17</v>
      </c>
      <c r="B217" s="488"/>
      <c r="C217" s="192">
        <v>0</v>
      </c>
      <c r="D217" s="192">
        <v>0</v>
      </c>
      <c r="E217" s="192">
        <v>0</v>
      </c>
      <c r="F217" s="497"/>
      <c r="G217" s="497"/>
      <c r="H217" s="497"/>
      <c r="I217" s="500"/>
      <c r="J217" s="500"/>
    </row>
    <row r="218" spans="1:10" s="187" customFormat="1" ht="34.5" customHeight="1">
      <c r="A218" s="488" t="s">
        <v>5</v>
      </c>
      <c r="B218" s="488"/>
      <c r="C218" s="192">
        <v>0</v>
      </c>
      <c r="D218" s="192">
        <v>0</v>
      </c>
      <c r="E218" s="192">
        <v>0</v>
      </c>
      <c r="F218" s="497"/>
      <c r="G218" s="497"/>
      <c r="H218" s="497"/>
      <c r="I218" s="500"/>
      <c r="J218" s="500"/>
    </row>
    <row r="219" spans="1:10" s="187" customFormat="1" ht="30" customHeight="1">
      <c r="A219" s="489" t="s">
        <v>902</v>
      </c>
      <c r="B219" s="490"/>
      <c r="C219" s="192">
        <v>0</v>
      </c>
      <c r="D219" s="192">
        <v>0</v>
      </c>
      <c r="E219" s="192">
        <v>0</v>
      </c>
      <c r="F219" s="498"/>
      <c r="G219" s="498"/>
      <c r="H219" s="498"/>
      <c r="I219" s="498"/>
      <c r="J219" s="498"/>
    </row>
    <row r="220" spans="1:10" s="187" customFormat="1" ht="41.25" customHeight="1">
      <c r="A220" s="491" t="s">
        <v>477</v>
      </c>
      <c r="B220" s="491"/>
      <c r="C220" s="491"/>
      <c r="D220" s="491"/>
      <c r="E220" s="491"/>
      <c r="F220" s="188"/>
      <c r="G220" s="191" t="s">
        <v>4</v>
      </c>
      <c r="H220" s="198" t="s">
        <v>478</v>
      </c>
      <c r="I220" s="191" t="s">
        <v>4</v>
      </c>
      <c r="J220" s="194"/>
    </row>
    <row r="221" spans="1:10" s="187" customFormat="1" ht="23.25" customHeight="1">
      <c r="A221" s="145" t="s">
        <v>479</v>
      </c>
      <c r="B221" s="495" t="s">
        <v>480</v>
      </c>
      <c r="C221" s="495"/>
      <c r="D221" s="495"/>
      <c r="E221" s="495"/>
      <c r="F221" s="496" t="s">
        <v>429</v>
      </c>
      <c r="G221" s="499">
        <v>42005</v>
      </c>
      <c r="H221" s="499"/>
      <c r="I221" s="499" t="s">
        <v>481</v>
      </c>
      <c r="J221" s="501" t="s">
        <v>482</v>
      </c>
    </row>
    <row r="222" spans="1:10" s="187" customFormat="1" ht="12.75">
      <c r="A222" s="488" t="s">
        <v>50</v>
      </c>
      <c r="B222" s="488"/>
      <c r="C222" s="192">
        <f>SUM(C223:C227)</f>
        <v>2810</v>
      </c>
      <c r="D222" s="192">
        <f>SUM(D223:D227)</f>
        <v>2746.58</v>
      </c>
      <c r="E222" s="192">
        <f>SUM(E223:E227)</f>
        <v>2746.58</v>
      </c>
      <c r="F222" s="497"/>
      <c r="G222" s="497"/>
      <c r="H222" s="500"/>
      <c r="I222" s="500"/>
      <c r="J222" s="500"/>
    </row>
    <row r="223" spans="1:10" s="187" customFormat="1" ht="16.5" customHeight="1">
      <c r="A223" s="488" t="s">
        <v>7</v>
      </c>
      <c r="B223" s="488"/>
      <c r="C223" s="192">
        <v>0</v>
      </c>
      <c r="D223" s="192">
        <v>0</v>
      </c>
      <c r="E223" s="192">
        <v>0</v>
      </c>
      <c r="F223" s="497"/>
      <c r="G223" s="497"/>
      <c r="H223" s="500"/>
      <c r="I223" s="500"/>
      <c r="J223" s="500"/>
    </row>
    <row r="224" spans="1:10" s="187" customFormat="1" ht="15.75" customHeight="1">
      <c r="A224" s="488" t="s">
        <v>15</v>
      </c>
      <c r="B224" s="488"/>
      <c r="C224" s="192">
        <v>2810</v>
      </c>
      <c r="D224" s="192">
        <v>2746.58</v>
      </c>
      <c r="E224" s="192">
        <v>2746.58</v>
      </c>
      <c r="F224" s="497"/>
      <c r="G224" s="497"/>
      <c r="H224" s="500"/>
      <c r="I224" s="500"/>
      <c r="J224" s="500"/>
    </row>
    <row r="225" spans="1:10" s="187" customFormat="1" ht="18" customHeight="1">
      <c r="A225" s="488" t="s">
        <v>16</v>
      </c>
      <c r="B225" s="488"/>
      <c r="C225" s="192">
        <v>0</v>
      </c>
      <c r="D225" s="192">
        <v>0</v>
      </c>
      <c r="E225" s="192">
        <v>0</v>
      </c>
      <c r="F225" s="497"/>
      <c r="G225" s="497"/>
      <c r="H225" s="500"/>
      <c r="I225" s="500"/>
      <c r="J225" s="500"/>
    </row>
    <row r="226" spans="1:10" s="187" customFormat="1" ht="24" customHeight="1">
      <c r="A226" s="488" t="s">
        <v>17</v>
      </c>
      <c r="B226" s="488"/>
      <c r="C226" s="192">
        <v>0</v>
      </c>
      <c r="D226" s="192">
        <v>0</v>
      </c>
      <c r="E226" s="192">
        <v>0</v>
      </c>
      <c r="F226" s="497"/>
      <c r="G226" s="497"/>
      <c r="H226" s="500"/>
      <c r="I226" s="500"/>
      <c r="J226" s="500"/>
    </row>
    <row r="227" spans="1:10" s="187" customFormat="1" ht="14.25" customHeight="1">
      <c r="A227" s="488" t="s">
        <v>5</v>
      </c>
      <c r="B227" s="488"/>
      <c r="C227" s="192">
        <v>0</v>
      </c>
      <c r="D227" s="192">
        <v>0</v>
      </c>
      <c r="E227" s="192">
        <v>0</v>
      </c>
      <c r="F227" s="497"/>
      <c r="G227" s="497"/>
      <c r="H227" s="500"/>
      <c r="I227" s="500"/>
      <c r="J227" s="500"/>
    </row>
    <row r="228" spans="1:10" s="187" customFormat="1" ht="14.25" customHeight="1">
      <c r="A228" s="489" t="s">
        <v>902</v>
      </c>
      <c r="B228" s="490"/>
      <c r="C228" s="192">
        <v>0</v>
      </c>
      <c r="D228" s="192">
        <v>0</v>
      </c>
      <c r="E228" s="192">
        <v>0</v>
      </c>
      <c r="F228" s="498"/>
      <c r="G228" s="498"/>
      <c r="H228" s="498"/>
      <c r="I228" s="498"/>
      <c r="J228" s="498"/>
    </row>
    <row r="229" spans="1:10" s="187" customFormat="1" ht="42.75" customHeight="1">
      <c r="A229" s="491" t="s">
        <v>483</v>
      </c>
      <c r="B229" s="491"/>
      <c r="C229" s="491"/>
      <c r="D229" s="491"/>
      <c r="E229" s="491"/>
      <c r="F229" s="188"/>
      <c r="G229" s="191" t="s">
        <v>4</v>
      </c>
      <c r="H229" s="189" t="s">
        <v>484</v>
      </c>
      <c r="I229" s="191" t="s">
        <v>4</v>
      </c>
      <c r="J229" s="194"/>
    </row>
    <row r="230" spans="1:10" s="187" customFormat="1" ht="30" customHeight="1">
      <c r="A230" s="145" t="s">
        <v>486</v>
      </c>
      <c r="B230" s="495" t="s">
        <v>487</v>
      </c>
      <c r="C230" s="495"/>
      <c r="D230" s="495"/>
      <c r="E230" s="495"/>
      <c r="F230" s="496" t="s">
        <v>253</v>
      </c>
      <c r="G230" s="518" t="s">
        <v>488</v>
      </c>
      <c r="H230" s="518" t="s">
        <v>488</v>
      </c>
      <c r="I230" s="499" t="s">
        <v>489</v>
      </c>
      <c r="J230" s="501" t="s">
        <v>490</v>
      </c>
    </row>
    <row r="231" spans="1:10" s="187" customFormat="1" ht="12.75">
      <c r="A231" s="488" t="s">
        <v>50</v>
      </c>
      <c r="B231" s="488"/>
      <c r="C231" s="192">
        <f>SUM(C232:C236)</f>
        <v>38782</v>
      </c>
      <c r="D231" s="192">
        <f>SUM(D232:D236)</f>
        <v>38782</v>
      </c>
      <c r="E231" s="192">
        <f>SUM(E232:E236)</f>
        <v>38782</v>
      </c>
      <c r="F231" s="497"/>
      <c r="G231" s="519"/>
      <c r="H231" s="519"/>
      <c r="I231" s="500"/>
      <c r="J231" s="500"/>
    </row>
    <row r="232" spans="1:10" s="187" customFormat="1" ht="12.75">
      <c r="A232" s="488" t="s">
        <v>7</v>
      </c>
      <c r="B232" s="488"/>
      <c r="C232" s="192">
        <v>0</v>
      </c>
      <c r="D232" s="192">
        <v>0</v>
      </c>
      <c r="E232" s="192">
        <v>0</v>
      </c>
      <c r="F232" s="497"/>
      <c r="G232" s="519"/>
      <c r="H232" s="519"/>
      <c r="I232" s="500"/>
      <c r="J232" s="500"/>
    </row>
    <row r="233" spans="1:10" s="187" customFormat="1" ht="12.75">
      <c r="A233" s="488" t="s">
        <v>15</v>
      </c>
      <c r="B233" s="488"/>
      <c r="C233" s="192">
        <v>38782</v>
      </c>
      <c r="D233" s="192">
        <v>38782</v>
      </c>
      <c r="E233" s="192">
        <v>38782</v>
      </c>
      <c r="F233" s="497"/>
      <c r="G233" s="519"/>
      <c r="H233" s="519"/>
      <c r="I233" s="500"/>
      <c r="J233" s="500"/>
    </row>
    <row r="234" spans="1:10" s="187" customFormat="1" ht="12.75">
      <c r="A234" s="488" t="s">
        <v>16</v>
      </c>
      <c r="B234" s="488"/>
      <c r="C234" s="192">
        <v>0</v>
      </c>
      <c r="D234" s="192">
        <v>0</v>
      </c>
      <c r="E234" s="192">
        <v>0</v>
      </c>
      <c r="F234" s="497"/>
      <c r="G234" s="519"/>
      <c r="H234" s="519"/>
      <c r="I234" s="500"/>
      <c r="J234" s="500"/>
    </row>
    <row r="235" spans="1:10" s="187" customFormat="1" ht="18.75" customHeight="1">
      <c r="A235" s="488" t="s">
        <v>17</v>
      </c>
      <c r="B235" s="488"/>
      <c r="C235" s="192">
        <v>0</v>
      </c>
      <c r="D235" s="192">
        <v>0</v>
      </c>
      <c r="E235" s="192">
        <v>0</v>
      </c>
      <c r="F235" s="497"/>
      <c r="G235" s="519"/>
      <c r="H235" s="519"/>
      <c r="I235" s="500"/>
      <c r="J235" s="500"/>
    </row>
    <row r="236" spans="1:10" s="187" customFormat="1" ht="12.75">
      <c r="A236" s="488" t="s">
        <v>5</v>
      </c>
      <c r="B236" s="488"/>
      <c r="C236" s="192">
        <v>0</v>
      </c>
      <c r="D236" s="192">
        <v>0</v>
      </c>
      <c r="E236" s="192">
        <v>0</v>
      </c>
      <c r="F236" s="497"/>
      <c r="G236" s="519"/>
      <c r="H236" s="519"/>
      <c r="I236" s="500"/>
      <c r="J236" s="500"/>
    </row>
    <row r="237" spans="1:10" s="187" customFormat="1" ht="12.75">
      <c r="A237" s="489" t="s">
        <v>902</v>
      </c>
      <c r="B237" s="490"/>
      <c r="C237" s="192">
        <v>38782</v>
      </c>
      <c r="D237" s="192">
        <v>38782</v>
      </c>
      <c r="E237" s="192">
        <v>38782</v>
      </c>
      <c r="F237" s="498"/>
      <c r="G237" s="498"/>
      <c r="H237" s="498"/>
      <c r="I237" s="498"/>
      <c r="J237" s="498"/>
    </row>
    <row r="238" spans="1:10" s="187" customFormat="1" ht="28.5" customHeight="1">
      <c r="A238" s="491" t="s">
        <v>491</v>
      </c>
      <c r="B238" s="491"/>
      <c r="C238" s="491"/>
      <c r="D238" s="491"/>
      <c r="E238" s="491"/>
      <c r="F238" s="188"/>
      <c r="G238" s="191" t="s">
        <v>4</v>
      </c>
      <c r="H238" s="199" t="s">
        <v>492</v>
      </c>
      <c r="I238" s="191" t="s">
        <v>4</v>
      </c>
      <c r="J238" s="200"/>
    </row>
    <row r="239" spans="1:10" s="187" customFormat="1" ht="30" customHeight="1">
      <c r="A239" s="145" t="s">
        <v>493</v>
      </c>
      <c r="B239" s="495" t="s">
        <v>494</v>
      </c>
      <c r="C239" s="495"/>
      <c r="D239" s="495"/>
      <c r="E239" s="495"/>
      <c r="F239" s="496" t="s">
        <v>379</v>
      </c>
      <c r="G239" s="518" t="s">
        <v>495</v>
      </c>
      <c r="H239" s="518" t="s">
        <v>496</v>
      </c>
      <c r="I239" s="518" t="s">
        <v>497</v>
      </c>
      <c r="J239" s="522" t="s">
        <v>498</v>
      </c>
    </row>
    <row r="240" spans="1:10" s="187" customFormat="1" ht="12.75">
      <c r="A240" s="488" t="s">
        <v>50</v>
      </c>
      <c r="B240" s="488"/>
      <c r="C240" s="192">
        <f>SUM(C241:C245)</f>
        <v>156.6303585</v>
      </c>
      <c r="D240" s="192">
        <f>SUM(D241:D245)</f>
        <v>158.609</v>
      </c>
      <c r="E240" s="192">
        <f>SUM(E241:E245)</f>
        <v>158.609</v>
      </c>
      <c r="F240" s="497"/>
      <c r="G240" s="519"/>
      <c r="H240" s="519"/>
      <c r="I240" s="519"/>
      <c r="J240" s="523"/>
    </row>
    <row r="241" spans="1:10" s="187" customFormat="1" ht="12.75">
      <c r="A241" s="488" t="s">
        <v>7</v>
      </c>
      <c r="B241" s="488"/>
      <c r="C241" s="192">
        <v>0</v>
      </c>
      <c r="D241" s="192">
        <v>0</v>
      </c>
      <c r="E241" s="192">
        <v>0</v>
      </c>
      <c r="F241" s="497"/>
      <c r="G241" s="519"/>
      <c r="H241" s="519"/>
      <c r="I241" s="519"/>
      <c r="J241" s="523"/>
    </row>
    <row r="242" spans="1:10" s="187" customFormat="1" ht="12.75">
      <c r="A242" s="488" t="s">
        <v>15</v>
      </c>
      <c r="B242" s="488"/>
      <c r="C242" s="192">
        <v>135.6107</v>
      </c>
      <c r="D242" s="192">
        <v>135.6107</v>
      </c>
      <c r="E242" s="192">
        <v>135.6107</v>
      </c>
      <c r="F242" s="497"/>
      <c r="G242" s="519"/>
      <c r="H242" s="519"/>
      <c r="I242" s="519"/>
      <c r="J242" s="523"/>
    </row>
    <row r="243" spans="1:10" s="187" customFormat="1" ht="12.75">
      <c r="A243" s="488" t="s">
        <v>16</v>
      </c>
      <c r="B243" s="488"/>
      <c r="C243" s="192">
        <f>C242*10/100</f>
        <v>13.561069999999999</v>
      </c>
      <c r="D243" s="192">
        <v>15.06785</v>
      </c>
      <c r="E243" s="192">
        <v>15.06785</v>
      </c>
      <c r="F243" s="497"/>
      <c r="G243" s="519"/>
      <c r="H243" s="519"/>
      <c r="I243" s="519"/>
      <c r="J243" s="523"/>
    </row>
    <row r="244" spans="1:10" s="187" customFormat="1" ht="18.75" customHeight="1">
      <c r="A244" s="488" t="s">
        <v>17</v>
      </c>
      <c r="B244" s="488"/>
      <c r="C244" s="192">
        <v>0</v>
      </c>
      <c r="D244" s="192">
        <v>0</v>
      </c>
      <c r="E244" s="192">
        <v>0</v>
      </c>
      <c r="F244" s="497"/>
      <c r="G244" s="519"/>
      <c r="H244" s="519"/>
      <c r="I244" s="519"/>
      <c r="J244" s="523"/>
    </row>
    <row r="245" spans="1:10" s="187" customFormat="1" ht="12.75">
      <c r="A245" s="488" t="s">
        <v>5</v>
      </c>
      <c r="B245" s="488"/>
      <c r="C245" s="192">
        <f>(C242+C243)*5/100</f>
        <v>7.458588500000001</v>
      </c>
      <c r="D245" s="192">
        <v>7.93045</v>
      </c>
      <c r="E245" s="192">
        <v>7.93045</v>
      </c>
      <c r="F245" s="497"/>
      <c r="G245" s="519"/>
      <c r="H245" s="519"/>
      <c r="I245" s="519"/>
      <c r="J245" s="523"/>
    </row>
    <row r="246" spans="1:10" s="187" customFormat="1" ht="12.75">
      <c r="A246" s="489" t="s">
        <v>902</v>
      </c>
      <c r="B246" s="490"/>
      <c r="C246" s="192">
        <v>135.6107</v>
      </c>
      <c r="D246" s="192">
        <v>135.6107</v>
      </c>
      <c r="E246" s="192">
        <v>135.6107</v>
      </c>
      <c r="F246" s="498"/>
      <c r="G246" s="498"/>
      <c r="H246" s="498"/>
      <c r="I246" s="498"/>
      <c r="J246" s="498"/>
    </row>
    <row r="247" spans="1:10" s="187" customFormat="1" ht="30" customHeight="1">
      <c r="A247" s="491" t="s">
        <v>499</v>
      </c>
      <c r="B247" s="491"/>
      <c r="C247" s="491"/>
      <c r="D247" s="491"/>
      <c r="E247" s="491"/>
      <c r="F247" s="188"/>
      <c r="G247" s="191" t="s">
        <v>4</v>
      </c>
      <c r="H247" s="201" t="s">
        <v>496</v>
      </c>
      <c r="I247" s="191" t="s">
        <v>4</v>
      </c>
      <c r="J247" s="202"/>
    </row>
    <row r="248" spans="1:10" s="187" customFormat="1" ht="90" customHeight="1">
      <c r="A248" s="145" t="s">
        <v>500</v>
      </c>
      <c r="B248" s="495" t="s">
        <v>501</v>
      </c>
      <c r="C248" s="495"/>
      <c r="D248" s="495"/>
      <c r="E248" s="495"/>
      <c r="F248" s="496" t="s">
        <v>223</v>
      </c>
      <c r="G248" s="499">
        <v>42051</v>
      </c>
      <c r="H248" s="499">
        <v>42093</v>
      </c>
      <c r="I248" s="499" t="s">
        <v>502</v>
      </c>
      <c r="J248" s="520" t="s">
        <v>503</v>
      </c>
    </row>
    <row r="249" spans="1:10" s="187" customFormat="1" ht="33" customHeight="1">
      <c r="A249" s="488" t="s">
        <v>50</v>
      </c>
      <c r="B249" s="488"/>
      <c r="C249" s="192">
        <f>SUM(C250:C254)</f>
        <v>1046.597</v>
      </c>
      <c r="D249" s="192">
        <f>SUM(D250:D254)</f>
        <v>1046.597</v>
      </c>
      <c r="E249" s="192">
        <f>SUM(E250:E254)</f>
        <v>1046.597</v>
      </c>
      <c r="F249" s="497"/>
      <c r="G249" s="497"/>
      <c r="H249" s="500"/>
      <c r="I249" s="500"/>
      <c r="J249" s="521"/>
    </row>
    <row r="250" spans="1:10" s="187" customFormat="1" ht="24.75" customHeight="1">
      <c r="A250" s="488" t="s">
        <v>7</v>
      </c>
      <c r="B250" s="488"/>
      <c r="C250" s="192">
        <v>0</v>
      </c>
      <c r="D250" s="192">
        <v>0</v>
      </c>
      <c r="E250" s="192">
        <v>0</v>
      </c>
      <c r="F250" s="497"/>
      <c r="G250" s="497"/>
      <c r="H250" s="500"/>
      <c r="I250" s="500"/>
      <c r="J250" s="521"/>
    </row>
    <row r="251" spans="1:10" s="187" customFormat="1" ht="31.5" customHeight="1">
      <c r="A251" s="488" t="s">
        <v>15</v>
      </c>
      <c r="B251" s="488"/>
      <c r="C251" s="192">
        <v>1046.597</v>
      </c>
      <c r="D251" s="192">
        <v>1046.597</v>
      </c>
      <c r="E251" s="192">
        <v>1046.597</v>
      </c>
      <c r="F251" s="497"/>
      <c r="G251" s="497"/>
      <c r="H251" s="500"/>
      <c r="I251" s="500"/>
      <c r="J251" s="521"/>
    </row>
    <row r="252" spans="1:10" s="187" customFormat="1" ht="29.25" customHeight="1">
      <c r="A252" s="488" t="s">
        <v>16</v>
      </c>
      <c r="B252" s="488"/>
      <c r="C252" s="192">
        <v>0</v>
      </c>
      <c r="D252" s="192">
        <v>0</v>
      </c>
      <c r="E252" s="192">
        <v>0</v>
      </c>
      <c r="F252" s="497"/>
      <c r="G252" s="497"/>
      <c r="H252" s="500"/>
      <c r="I252" s="500"/>
      <c r="J252" s="521"/>
    </row>
    <row r="253" spans="1:10" s="187" customFormat="1" ht="27.75" customHeight="1">
      <c r="A253" s="488" t="s">
        <v>17</v>
      </c>
      <c r="B253" s="488"/>
      <c r="C253" s="192">
        <v>0</v>
      </c>
      <c r="D253" s="192">
        <v>0</v>
      </c>
      <c r="E253" s="192">
        <v>0</v>
      </c>
      <c r="F253" s="497"/>
      <c r="G253" s="497"/>
      <c r="H253" s="500"/>
      <c r="I253" s="500"/>
      <c r="J253" s="521"/>
    </row>
    <row r="254" spans="1:10" s="187" customFormat="1" ht="27" customHeight="1">
      <c r="A254" s="488" t="s">
        <v>5</v>
      </c>
      <c r="B254" s="488"/>
      <c r="C254" s="192">
        <v>0</v>
      </c>
      <c r="D254" s="192">
        <v>0</v>
      </c>
      <c r="E254" s="192">
        <v>0</v>
      </c>
      <c r="F254" s="497"/>
      <c r="G254" s="497"/>
      <c r="H254" s="500"/>
      <c r="I254" s="500"/>
      <c r="J254" s="521"/>
    </row>
    <row r="255" spans="1:10" s="187" customFormat="1" ht="27" customHeight="1">
      <c r="A255" s="489" t="s">
        <v>902</v>
      </c>
      <c r="B255" s="490"/>
      <c r="C255" s="192">
        <v>0</v>
      </c>
      <c r="D255" s="192">
        <v>0</v>
      </c>
      <c r="E255" s="192">
        <v>0</v>
      </c>
      <c r="F255" s="498"/>
      <c r="G255" s="498"/>
      <c r="H255" s="498"/>
      <c r="I255" s="498"/>
      <c r="J255" s="513"/>
    </row>
    <row r="256" spans="1:10" s="187" customFormat="1" ht="51" customHeight="1">
      <c r="A256" s="491" t="s">
        <v>504</v>
      </c>
      <c r="B256" s="491"/>
      <c r="C256" s="491"/>
      <c r="D256" s="491"/>
      <c r="E256" s="491"/>
      <c r="F256" s="188"/>
      <c r="G256" s="191" t="s">
        <v>4</v>
      </c>
      <c r="H256" s="145" t="s">
        <v>505</v>
      </c>
      <c r="I256" s="191" t="s">
        <v>4</v>
      </c>
      <c r="J256" s="194"/>
    </row>
    <row r="257" spans="1:10" s="187" customFormat="1" ht="24" customHeight="1">
      <c r="A257" s="145" t="s">
        <v>506</v>
      </c>
      <c r="B257" s="495" t="s">
        <v>507</v>
      </c>
      <c r="C257" s="495"/>
      <c r="D257" s="495"/>
      <c r="E257" s="495"/>
      <c r="F257" s="496" t="s">
        <v>379</v>
      </c>
      <c r="G257" s="499">
        <v>42107</v>
      </c>
      <c r="H257" s="499">
        <v>42120</v>
      </c>
      <c r="I257" s="501" t="s">
        <v>508</v>
      </c>
      <c r="J257" s="501" t="s">
        <v>509</v>
      </c>
    </row>
    <row r="258" spans="1:10" s="187" customFormat="1" ht="14.25" customHeight="1">
      <c r="A258" s="488" t="s">
        <v>50</v>
      </c>
      <c r="B258" s="488"/>
      <c r="C258" s="192">
        <f>SUM(C259:C263)</f>
        <v>1932.62</v>
      </c>
      <c r="D258" s="192">
        <f>SUM(D259:D263)</f>
        <v>1932.62</v>
      </c>
      <c r="E258" s="192">
        <f>SUM(E259:E263)</f>
        <v>1932.62</v>
      </c>
      <c r="F258" s="497"/>
      <c r="G258" s="497"/>
      <c r="H258" s="500"/>
      <c r="I258" s="500"/>
      <c r="J258" s="500"/>
    </row>
    <row r="259" spans="1:10" s="187" customFormat="1" ht="15" customHeight="1">
      <c r="A259" s="488" t="s">
        <v>7</v>
      </c>
      <c r="B259" s="488"/>
      <c r="C259" s="192">
        <v>0</v>
      </c>
      <c r="D259" s="192">
        <v>0</v>
      </c>
      <c r="E259" s="192">
        <v>0</v>
      </c>
      <c r="F259" s="497"/>
      <c r="G259" s="497"/>
      <c r="H259" s="500"/>
      <c r="I259" s="500"/>
      <c r="J259" s="500"/>
    </row>
    <row r="260" spans="1:10" s="187" customFormat="1" ht="18" customHeight="1">
      <c r="A260" s="488" t="s">
        <v>15</v>
      </c>
      <c r="B260" s="488"/>
      <c r="C260" s="192">
        <v>1932.62</v>
      </c>
      <c r="D260" s="192">
        <v>1932.62</v>
      </c>
      <c r="E260" s="192">
        <v>1932.62</v>
      </c>
      <c r="F260" s="497"/>
      <c r="G260" s="497"/>
      <c r="H260" s="500"/>
      <c r="I260" s="500"/>
      <c r="J260" s="500"/>
    </row>
    <row r="261" spans="1:10" s="187" customFormat="1" ht="15" customHeight="1">
      <c r="A261" s="488" t="s">
        <v>16</v>
      </c>
      <c r="B261" s="488"/>
      <c r="C261" s="192">
        <v>0</v>
      </c>
      <c r="D261" s="192">
        <v>0</v>
      </c>
      <c r="E261" s="192">
        <v>0</v>
      </c>
      <c r="F261" s="497"/>
      <c r="G261" s="497"/>
      <c r="H261" s="500"/>
      <c r="I261" s="500"/>
      <c r="J261" s="500"/>
    </row>
    <row r="262" spans="1:10" s="187" customFormat="1" ht="24" customHeight="1">
      <c r="A262" s="488" t="s">
        <v>17</v>
      </c>
      <c r="B262" s="488"/>
      <c r="C262" s="192">
        <v>0</v>
      </c>
      <c r="D262" s="192">
        <v>0</v>
      </c>
      <c r="E262" s="192">
        <v>0</v>
      </c>
      <c r="F262" s="497"/>
      <c r="G262" s="497"/>
      <c r="H262" s="500"/>
      <c r="I262" s="500"/>
      <c r="J262" s="500"/>
    </row>
    <row r="263" spans="1:10" s="187" customFormat="1" ht="17.25" customHeight="1">
      <c r="A263" s="488" t="s">
        <v>5</v>
      </c>
      <c r="B263" s="488"/>
      <c r="C263" s="192">
        <v>0</v>
      </c>
      <c r="D263" s="192">
        <v>0</v>
      </c>
      <c r="E263" s="192">
        <v>0</v>
      </c>
      <c r="F263" s="497"/>
      <c r="G263" s="497"/>
      <c r="H263" s="500"/>
      <c r="I263" s="500"/>
      <c r="J263" s="500"/>
    </row>
    <row r="264" spans="1:10" s="187" customFormat="1" ht="15" customHeight="1">
      <c r="A264" s="489" t="s">
        <v>902</v>
      </c>
      <c r="B264" s="490"/>
      <c r="C264" s="192">
        <v>0</v>
      </c>
      <c r="D264" s="192">
        <v>0</v>
      </c>
      <c r="E264" s="192">
        <v>0</v>
      </c>
      <c r="F264" s="498"/>
      <c r="G264" s="498"/>
      <c r="H264" s="498"/>
      <c r="I264" s="498"/>
      <c r="J264" s="498"/>
    </row>
    <row r="265" spans="1:10" s="187" customFormat="1" ht="44.25" customHeight="1">
      <c r="A265" s="491" t="s">
        <v>510</v>
      </c>
      <c r="B265" s="491"/>
      <c r="C265" s="491"/>
      <c r="D265" s="491"/>
      <c r="E265" s="491"/>
      <c r="F265" s="188"/>
      <c r="G265" s="191" t="s">
        <v>4</v>
      </c>
      <c r="H265" s="189" t="s">
        <v>511</v>
      </c>
      <c r="I265" s="191" t="s">
        <v>4</v>
      </c>
      <c r="J265" s="194"/>
    </row>
    <row r="266" spans="1:10" s="187" customFormat="1" ht="95.25" customHeight="1">
      <c r="A266" s="145" t="s">
        <v>512</v>
      </c>
      <c r="B266" s="495" t="s">
        <v>513</v>
      </c>
      <c r="C266" s="495"/>
      <c r="D266" s="495"/>
      <c r="E266" s="495"/>
      <c r="F266" s="496" t="s">
        <v>514</v>
      </c>
      <c r="G266" s="499">
        <v>42186</v>
      </c>
      <c r="H266" s="499">
        <v>42253</v>
      </c>
      <c r="I266" s="499"/>
      <c r="J266" s="501" t="s">
        <v>515</v>
      </c>
    </row>
    <row r="267" spans="1:10" s="187" customFormat="1" ht="23.25" customHeight="1">
      <c r="A267" s="488" t="s">
        <v>50</v>
      </c>
      <c r="B267" s="488"/>
      <c r="C267" s="192">
        <f>SUM(C268:C272)</f>
        <v>100</v>
      </c>
      <c r="D267" s="192">
        <f>SUM(D268:D272)</f>
        <v>100</v>
      </c>
      <c r="E267" s="192">
        <f>SUM(E268:E272)</f>
        <v>100</v>
      </c>
      <c r="F267" s="497"/>
      <c r="G267" s="497"/>
      <c r="H267" s="500"/>
      <c r="I267" s="500"/>
      <c r="J267" s="500"/>
    </row>
    <row r="268" spans="1:10" s="187" customFormat="1" ht="33" customHeight="1">
      <c r="A268" s="488" t="s">
        <v>7</v>
      </c>
      <c r="B268" s="488"/>
      <c r="C268" s="192">
        <v>0</v>
      </c>
      <c r="D268" s="192">
        <v>0</v>
      </c>
      <c r="E268" s="192">
        <v>0</v>
      </c>
      <c r="F268" s="497"/>
      <c r="G268" s="497"/>
      <c r="H268" s="500"/>
      <c r="I268" s="500"/>
      <c r="J268" s="500"/>
    </row>
    <row r="269" spans="1:10" s="187" customFormat="1" ht="33.75" customHeight="1">
      <c r="A269" s="488" t="s">
        <v>15</v>
      </c>
      <c r="B269" s="488"/>
      <c r="C269" s="192">
        <v>100</v>
      </c>
      <c r="D269" s="192">
        <v>100</v>
      </c>
      <c r="E269" s="192">
        <v>100</v>
      </c>
      <c r="F269" s="497"/>
      <c r="G269" s="497"/>
      <c r="H269" s="500"/>
      <c r="I269" s="500"/>
      <c r="J269" s="500"/>
    </row>
    <row r="270" spans="1:10" s="187" customFormat="1" ht="34.5" customHeight="1">
      <c r="A270" s="488" t="s">
        <v>16</v>
      </c>
      <c r="B270" s="488"/>
      <c r="C270" s="192">
        <v>0</v>
      </c>
      <c r="D270" s="192">
        <v>0</v>
      </c>
      <c r="E270" s="192">
        <v>0</v>
      </c>
      <c r="F270" s="497"/>
      <c r="G270" s="497"/>
      <c r="H270" s="500"/>
      <c r="I270" s="500"/>
      <c r="J270" s="500"/>
    </row>
    <row r="271" spans="1:10" s="187" customFormat="1" ht="51.75" customHeight="1">
      <c r="A271" s="488" t="s">
        <v>17</v>
      </c>
      <c r="B271" s="488"/>
      <c r="C271" s="192">
        <v>0</v>
      </c>
      <c r="D271" s="192">
        <v>0</v>
      </c>
      <c r="E271" s="192">
        <v>0</v>
      </c>
      <c r="F271" s="497"/>
      <c r="G271" s="497"/>
      <c r="H271" s="500"/>
      <c r="I271" s="500"/>
      <c r="J271" s="500"/>
    </row>
    <row r="272" spans="1:10" s="187" customFormat="1" ht="35.25" customHeight="1">
      <c r="A272" s="488" t="s">
        <v>5</v>
      </c>
      <c r="B272" s="488"/>
      <c r="C272" s="192">
        <v>0</v>
      </c>
      <c r="D272" s="192">
        <v>0</v>
      </c>
      <c r="E272" s="192">
        <v>0</v>
      </c>
      <c r="F272" s="497"/>
      <c r="G272" s="497"/>
      <c r="H272" s="500"/>
      <c r="I272" s="500"/>
      <c r="J272" s="500"/>
    </row>
    <row r="273" spans="1:10" s="187" customFormat="1" ht="36" customHeight="1">
      <c r="A273" s="489" t="s">
        <v>902</v>
      </c>
      <c r="B273" s="490"/>
      <c r="C273" s="192">
        <v>0</v>
      </c>
      <c r="D273" s="192">
        <v>0</v>
      </c>
      <c r="E273" s="192">
        <v>0</v>
      </c>
      <c r="F273" s="498"/>
      <c r="G273" s="498"/>
      <c r="H273" s="498"/>
      <c r="I273" s="498"/>
      <c r="J273" s="498"/>
    </row>
    <row r="274" spans="1:10" s="187" customFormat="1" ht="34.5" customHeight="1">
      <c r="A274" s="491" t="s">
        <v>516</v>
      </c>
      <c r="B274" s="491"/>
      <c r="C274" s="491"/>
      <c r="D274" s="491"/>
      <c r="E274" s="491"/>
      <c r="F274" s="193"/>
      <c r="G274" s="191" t="s">
        <v>4</v>
      </c>
      <c r="H274" s="191">
        <v>42253</v>
      </c>
      <c r="I274" s="191" t="s">
        <v>4</v>
      </c>
      <c r="J274" s="194"/>
    </row>
    <row r="275" spans="1:10" s="187" customFormat="1" ht="41.25" customHeight="1">
      <c r="A275" s="145" t="s">
        <v>517</v>
      </c>
      <c r="B275" s="495" t="s">
        <v>518</v>
      </c>
      <c r="C275" s="495"/>
      <c r="D275" s="495"/>
      <c r="E275" s="495"/>
      <c r="F275" s="496" t="s">
        <v>223</v>
      </c>
      <c r="G275" s="499">
        <v>42055</v>
      </c>
      <c r="H275" s="499">
        <v>42359</v>
      </c>
      <c r="I275" s="499" t="s">
        <v>519</v>
      </c>
      <c r="J275" s="501" t="s">
        <v>919</v>
      </c>
    </row>
    <row r="276" spans="1:10" s="187" customFormat="1" ht="15" customHeight="1">
      <c r="A276" s="488" t="s">
        <v>50</v>
      </c>
      <c r="B276" s="488"/>
      <c r="C276" s="192">
        <f>SUM(C277:C281)</f>
        <v>853.403</v>
      </c>
      <c r="D276" s="192">
        <f>SUM(D277:D281)</f>
        <v>853.403</v>
      </c>
      <c r="E276" s="192">
        <f>SUM(E277:E281)</f>
        <v>853.403</v>
      </c>
      <c r="F276" s="497"/>
      <c r="G276" s="497"/>
      <c r="H276" s="497"/>
      <c r="I276" s="500"/>
      <c r="J276" s="500"/>
    </row>
    <row r="277" spans="1:10" s="187" customFormat="1" ht="12.75">
      <c r="A277" s="488" t="s">
        <v>7</v>
      </c>
      <c r="B277" s="488"/>
      <c r="C277" s="192">
        <v>0</v>
      </c>
      <c r="D277" s="192">
        <v>0</v>
      </c>
      <c r="E277" s="192">
        <v>0</v>
      </c>
      <c r="F277" s="497"/>
      <c r="G277" s="497"/>
      <c r="H277" s="497"/>
      <c r="I277" s="500"/>
      <c r="J277" s="500"/>
    </row>
    <row r="278" spans="1:10" s="187" customFormat="1" ht="18" customHeight="1">
      <c r="A278" s="488" t="s">
        <v>15</v>
      </c>
      <c r="B278" s="488"/>
      <c r="C278" s="192">
        <v>853.403</v>
      </c>
      <c r="D278" s="192">
        <v>853.403</v>
      </c>
      <c r="E278" s="192">
        <v>853.403</v>
      </c>
      <c r="F278" s="497"/>
      <c r="G278" s="497"/>
      <c r="H278" s="497"/>
      <c r="I278" s="500"/>
      <c r="J278" s="500"/>
    </row>
    <row r="279" spans="1:10" s="187" customFormat="1" ht="11.25" customHeight="1">
      <c r="A279" s="488" t="s">
        <v>16</v>
      </c>
      <c r="B279" s="488"/>
      <c r="C279" s="192">
        <v>0</v>
      </c>
      <c r="D279" s="192">
        <v>0</v>
      </c>
      <c r="E279" s="192">
        <v>0</v>
      </c>
      <c r="F279" s="497"/>
      <c r="G279" s="497"/>
      <c r="H279" s="497"/>
      <c r="I279" s="500"/>
      <c r="J279" s="500"/>
    </row>
    <row r="280" spans="1:10" s="187" customFormat="1" ht="18.75" customHeight="1">
      <c r="A280" s="488" t="s">
        <v>17</v>
      </c>
      <c r="B280" s="488"/>
      <c r="C280" s="192">
        <v>0</v>
      </c>
      <c r="D280" s="192">
        <v>0</v>
      </c>
      <c r="E280" s="192">
        <v>0</v>
      </c>
      <c r="F280" s="497"/>
      <c r="G280" s="497"/>
      <c r="H280" s="497"/>
      <c r="I280" s="500"/>
      <c r="J280" s="500"/>
    </row>
    <row r="281" spans="1:10" s="187" customFormat="1" ht="17.25" customHeight="1">
      <c r="A281" s="488" t="s">
        <v>5</v>
      </c>
      <c r="B281" s="488"/>
      <c r="C281" s="192">
        <v>0</v>
      </c>
      <c r="D281" s="192">
        <v>0</v>
      </c>
      <c r="E281" s="192">
        <v>0</v>
      </c>
      <c r="F281" s="497"/>
      <c r="G281" s="497"/>
      <c r="H281" s="497"/>
      <c r="I281" s="500"/>
      <c r="J281" s="500"/>
    </row>
    <row r="282" spans="1:10" s="187" customFormat="1" ht="18" customHeight="1">
      <c r="A282" s="489" t="s">
        <v>902</v>
      </c>
      <c r="B282" s="490"/>
      <c r="C282" s="192">
        <v>0</v>
      </c>
      <c r="D282" s="192">
        <v>0</v>
      </c>
      <c r="E282" s="192">
        <v>0</v>
      </c>
      <c r="F282" s="498"/>
      <c r="G282" s="498"/>
      <c r="H282" s="498"/>
      <c r="I282" s="498"/>
      <c r="J282" s="498"/>
    </row>
    <row r="283" spans="1:10" s="187" customFormat="1" ht="33" customHeight="1">
      <c r="A283" s="145" t="s">
        <v>520</v>
      </c>
      <c r="B283" s="495" t="s">
        <v>521</v>
      </c>
      <c r="C283" s="495"/>
      <c r="D283" s="495"/>
      <c r="E283" s="495"/>
      <c r="F283" s="496" t="s">
        <v>223</v>
      </c>
      <c r="G283" s="496" t="s">
        <v>920</v>
      </c>
      <c r="H283" s="499">
        <v>42349</v>
      </c>
      <c r="I283" s="499"/>
      <c r="J283" s="501" t="s">
        <v>921</v>
      </c>
    </row>
    <row r="284" spans="1:10" s="187" customFormat="1" ht="27" customHeight="1">
      <c r="A284" s="488" t="s">
        <v>50</v>
      </c>
      <c r="B284" s="488"/>
      <c r="C284" s="192">
        <f>SUM(C285:C289)</f>
        <v>710</v>
      </c>
      <c r="D284" s="192">
        <f>SUM(D285:D289)</f>
        <v>710</v>
      </c>
      <c r="E284" s="192">
        <f>SUM(E285:E289)</f>
        <v>710</v>
      </c>
      <c r="F284" s="497"/>
      <c r="G284" s="497"/>
      <c r="H284" s="497"/>
      <c r="I284" s="500"/>
      <c r="J284" s="500"/>
    </row>
    <row r="285" spans="1:10" s="187" customFormat="1" ht="26.25" customHeight="1">
      <c r="A285" s="488" t="s">
        <v>7</v>
      </c>
      <c r="B285" s="488"/>
      <c r="C285" s="192">
        <v>0</v>
      </c>
      <c r="D285" s="192">
        <v>0</v>
      </c>
      <c r="E285" s="192">
        <v>0</v>
      </c>
      <c r="F285" s="497"/>
      <c r="G285" s="497"/>
      <c r="H285" s="497"/>
      <c r="I285" s="500"/>
      <c r="J285" s="500"/>
    </row>
    <row r="286" spans="1:10" s="187" customFormat="1" ht="24" customHeight="1">
      <c r="A286" s="488" t="s">
        <v>15</v>
      </c>
      <c r="B286" s="488"/>
      <c r="C286" s="192">
        <v>710</v>
      </c>
      <c r="D286" s="192">
        <v>710</v>
      </c>
      <c r="E286" s="192">
        <v>710</v>
      </c>
      <c r="F286" s="497"/>
      <c r="G286" s="497"/>
      <c r="H286" s="497"/>
      <c r="I286" s="500"/>
      <c r="J286" s="500"/>
    </row>
    <row r="287" spans="1:10" s="187" customFormat="1" ht="29.25" customHeight="1">
      <c r="A287" s="488" t="s">
        <v>16</v>
      </c>
      <c r="B287" s="488"/>
      <c r="C287" s="192">
        <v>0</v>
      </c>
      <c r="D287" s="192">
        <v>0</v>
      </c>
      <c r="E287" s="192">
        <v>0</v>
      </c>
      <c r="F287" s="497"/>
      <c r="G287" s="497"/>
      <c r="H287" s="497"/>
      <c r="I287" s="500"/>
      <c r="J287" s="500"/>
    </row>
    <row r="288" spans="1:10" s="187" customFormat="1" ht="22.5" customHeight="1">
      <c r="A288" s="488" t="s">
        <v>17</v>
      </c>
      <c r="B288" s="488"/>
      <c r="C288" s="192">
        <v>0</v>
      </c>
      <c r="D288" s="192">
        <v>0</v>
      </c>
      <c r="E288" s="192">
        <v>0</v>
      </c>
      <c r="F288" s="497"/>
      <c r="G288" s="497"/>
      <c r="H288" s="497"/>
      <c r="I288" s="500"/>
      <c r="J288" s="500"/>
    </row>
    <row r="289" spans="1:10" s="187" customFormat="1" ht="29.25" customHeight="1">
      <c r="A289" s="488" t="s">
        <v>5</v>
      </c>
      <c r="B289" s="488"/>
      <c r="C289" s="192">
        <v>0</v>
      </c>
      <c r="D289" s="192">
        <v>0</v>
      </c>
      <c r="E289" s="192">
        <v>0</v>
      </c>
      <c r="F289" s="497"/>
      <c r="G289" s="497"/>
      <c r="H289" s="497"/>
      <c r="I289" s="500"/>
      <c r="J289" s="500"/>
    </row>
    <row r="290" spans="1:10" s="187" customFormat="1" ht="21.75" customHeight="1">
      <c r="A290" s="489" t="s">
        <v>902</v>
      </c>
      <c r="B290" s="490"/>
      <c r="C290" s="192">
        <v>0</v>
      </c>
      <c r="D290" s="192">
        <v>0</v>
      </c>
      <c r="E290" s="192">
        <v>0</v>
      </c>
      <c r="F290" s="498"/>
      <c r="G290" s="498"/>
      <c r="H290" s="498"/>
      <c r="I290" s="498"/>
      <c r="J290" s="498"/>
    </row>
    <row r="291" spans="1:10" s="187" customFormat="1" ht="39.75" customHeight="1">
      <c r="A291" s="491" t="s">
        <v>522</v>
      </c>
      <c r="B291" s="491"/>
      <c r="C291" s="491"/>
      <c r="D291" s="491"/>
      <c r="E291" s="491"/>
      <c r="F291" s="188"/>
      <c r="G291" s="191" t="s">
        <v>4</v>
      </c>
      <c r="H291" s="145" t="s">
        <v>523</v>
      </c>
      <c r="I291" s="191" t="s">
        <v>4</v>
      </c>
      <c r="J291" s="194"/>
    </row>
    <row r="292" spans="1:10" s="187" customFormat="1" ht="14.25" customHeight="1">
      <c r="A292" s="145" t="s">
        <v>524</v>
      </c>
      <c r="B292" s="495" t="s">
        <v>525</v>
      </c>
      <c r="C292" s="495"/>
      <c r="D292" s="495"/>
      <c r="E292" s="495"/>
      <c r="F292" s="496" t="s">
        <v>379</v>
      </c>
      <c r="G292" s="518" t="s">
        <v>496</v>
      </c>
      <c r="H292" s="518" t="s">
        <v>496</v>
      </c>
      <c r="I292" s="499" t="s">
        <v>526</v>
      </c>
      <c r="J292" s="501" t="s">
        <v>527</v>
      </c>
    </row>
    <row r="293" spans="1:10" s="187" customFormat="1" ht="12" customHeight="1">
      <c r="A293" s="488" t="s">
        <v>50</v>
      </c>
      <c r="B293" s="488"/>
      <c r="C293" s="192">
        <f>SUM(C294:C298)</f>
        <v>796.95</v>
      </c>
      <c r="D293" s="192">
        <f>SUM(D294:D298)</f>
        <v>635.37</v>
      </c>
      <c r="E293" s="192">
        <f>SUM(E294:E298)</f>
        <v>635.37</v>
      </c>
      <c r="F293" s="497"/>
      <c r="G293" s="519"/>
      <c r="H293" s="519"/>
      <c r="I293" s="500"/>
      <c r="J293" s="500"/>
    </row>
    <row r="294" spans="1:10" s="187" customFormat="1" ht="12" customHeight="1">
      <c r="A294" s="488" t="s">
        <v>7</v>
      </c>
      <c r="B294" s="488"/>
      <c r="C294" s="192">
        <v>0</v>
      </c>
      <c r="D294" s="192">
        <v>0</v>
      </c>
      <c r="E294" s="192">
        <v>0</v>
      </c>
      <c r="F294" s="497"/>
      <c r="G294" s="519"/>
      <c r="H294" s="519"/>
      <c r="I294" s="500"/>
      <c r="J294" s="500"/>
    </row>
    <row r="295" spans="1:10" s="187" customFormat="1" ht="9.75" customHeight="1">
      <c r="A295" s="488" t="s">
        <v>15</v>
      </c>
      <c r="B295" s="488"/>
      <c r="C295" s="192">
        <v>690</v>
      </c>
      <c r="D295" s="192">
        <v>565</v>
      </c>
      <c r="E295" s="192">
        <v>565</v>
      </c>
      <c r="F295" s="497"/>
      <c r="G295" s="519"/>
      <c r="H295" s="519"/>
      <c r="I295" s="500"/>
      <c r="J295" s="500"/>
    </row>
    <row r="296" spans="1:10" s="187" customFormat="1" ht="9" customHeight="1">
      <c r="A296" s="488" t="s">
        <v>16</v>
      </c>
      <c r="B296" s="488"/>
      <c r="C296" s="192">
        <f>C295*10/100</f>
        <v>69</v>
      </c>
      <c r="D296" s="192">
        <v>52.4</v>
      </c>
      <c r="E296" s="192">
        <v>52.4</v>
      </c>
      <c r="F296" s="497"/>
      <c r="G296" s="519"/>
      <c r="H296" s="519"/>
      <c r="I296" s="500"/>
      <c r="J296" s="500"/>
    </row>
    <row r="297" spans="1:10" s="187" customFormat="1" ht="18" customHeight="1">
      <c r="A297" s="488" t="s">
        <v>17</v>
      </c>
      <c r="B297" s="488"/>
      <c r="C297" s="192">
        <v>0</v>
      </c>
      <c r="D297" s="192">
        <v>0</v>
      </c>
      <c r="E297" s="192">
        <v>0</v>
      </c>
      <c r="F297" s="497"/>
      <c r="G297" s="519"/>
      <c r="H297" s="519"/>
      <c r="I297" s="500"/>
      <c r="J297" s="500"/>
    </row>
    <row r="298" spans="1:10" s="187" customFormat="1" ht="12.75" customHeight="1">
      <c r="A298" s="488" t="s">
        <v>5</v>
      </c>
      <c r="B298" s="488"/>
      <c r="C298" s="192">
        <f>(C295+C296)*5/100</f>
        <v>37.95</v>
      </c>
      <c r="D298" s="192">
        <v>17.97</v>
      </c>
      <c r="E298" s="192">
        <v>17.97</v>
      </c>
      <c r="F298" s="497"/>
      <c r="G298" s="519"/>
      <c r="H298" s="519"/>
      <c r="I298" s="500"/>
      <c r="J298" s="500"/>
    </row>
    <row r="299" spans="1:10" s="187" customFormat="1" ht="12.75" customHeight="1">
      <c r="A299" s="489" t="s">
        <v>902</v>
      </c>
      <c r="B299" s="490"/>
      <c r="C299" s="192">
        <v>0</v>
      </c>
      <c r="D299" s="192">
        <v>0</v>
      </c>
      <c r="E299" s="192">
        <v>0</v>
      </c>
      <c r="F299" s="498"/>
      <c r="G299" s="498"/>
      <c r="H299" s="498"/>
      <c r="I299" s="498"/>
      <c r="J299" s="498"/>
    </row>
    <row r="300" spans="1:10" s="205" customFormat="1" ht="96.75" customHeight="1">
      <c r="A300" s="515" t="s">
        <v>528</v>
      </c>
      <c r="B300" s="516"/>
      <c r="C300" s="516"/>
      <c r="D300" s="516"/>
      <c r="E300" s="517"/>
      <c r="F300" s="203"/>
      <c r="G300" s="191" t="s">
        <v>4</v>
      </c>
      <c r="H300" s="145" t="s">
        <v>496</v>
      </c>
      <c r="I300" s="191" t="s">
        <v>4</v>
      </c>
      <c r="J300" s="204"/>
    </row>
    <row r="301" spans="1:10" s="187" customFormat="1" ht="23.25" customHeight="1">
      <c r="A301" s="145" t="s">
        <v>529</v>
      </c>
      <c r="B301" s="495" t="s">
        <v>530</v>
      </c>
      <c r="C301" s="495"/>
      <c r="D301" s="495"/>
      <c r="E301" s="495"/>
      <c r="F301" s="496" t="s">
        <v>379</v>
      </c>
      <c r="G301" s="499">
        <v>42064</v>
      </c>
      <c r="H301" s="499">
        <v>42324</v>
      </c>
      <c r="I301" s="499"/>
      <c r="J301" s="501" t="s">
        <v>531</v>
      </c>
    </row>
    <row r="302" spans="1:10" s="187" customFormat="1" ht="18" customHeight="1">
      <c r="A302" s="488" t="s">
        <v>50</v>
      </c>
      <c r="B302" s="488"/>
      <c r="C302" s="192">
        <f>SUM(C303:C307)</f>
        <v>437.788</v>
      </c>
      <c r="D302" s="192">
        <f>SUM(D303:D307)</f>
        <v>437.788</v>
      </c>
      <c r="E302" s="192">
        <f>SUM(E303:E307)</f>
        <v>437.788</v>
      </c>
      <c r="F302" s="497"/>
      <c r="G302" s="497"/>
      <c r="H302" s="500"/>
      <c r="I302" s="500"/>
      <c r="J302" s="500"/>
    </row>
    <row r="303" spans="1:10" s="187" customFormat="1" ht="20.25" customHeight="1">
      <c r="A303" s="488" t="s">
        <v>7</v>
      </c>
      <c r="B303" s="488"/>
      <c r="C303" s="192">
        <v>0</v>
      </c>
      <c r="D303" s="192">
        <v>0</v>
      </c>
      <c r="E303" s="192">
        <v>0</v>
      </c>
      <c r="F303" s="497"/>
      <c r="G303" s="497"/>
      <c r="H303" s="500"/>
      <c r="I303" s="500"/>
      <c r="J303" s="500"/>
    </row>
    <row r="304" spans="1:10" s="187" customFormat="1" ht="19.5" customHeight="1">
      <c r="A304" s="488" t="s">
        <v>15</v>
      </c>
      <c r="B304" s="488"/>
      <c r="C304" s="192">
        <v>437.788</v>
      </c>
      <c r="D304" s="192">
        <v>437.788</v>
      </c>
      <c r="E304" s="192">
        <v>437.788</v>
      </c>
      <c r="F304" s="497"/>
      <c r="G304" s="497"/>
      <c r="H304" s="500"/>
      <c r="I304" s="500"/>
      <c r="J304" s="500"/>
    </row>
    <row r="305" spans="1:10" s="187" customFormat="1" ht="25.5" customHeight="1">
      <c r="A305" s="488" t="s">
        <v>16</v>
      </c>
      <c r="B305" s="488"/>
      <c r="C305" s="192">
        <v>0</v>
      </c>
      <c r="D305" s="192">
        <v>0</v>
      </c>
      <c r="E305" s="192">
        <v>0</v>
      </c>
      <c r="F305" s="497"/>
      <c r="G305" s="497"/>
      <c r="H305" s="500"/>
      <c r="I305" s="500"/>
      <c r="J305" s="500"/>
    </row>
    <row r="306" spans="1:10" s="187" customFormat="1" ht="28.5" customHeight="1">
      <c r="A306" s="488" t="s">
        <v>17</v>
      </c>
      <c r="B306" s="488"/>
      <c r="C306" s="192">
        <v>0</v>
      </c>
      <c r="D306" s="192">
        <v>0</v>
      </c>
      <c r="E306" s="192">
        <v>0</v>
      </c>
      <c r="F306" s="497"/>
      <c r="G306" s="497"/>
      <c r="H306" s="500"/>
      <c r="I306" s="500"/>
      <c r="J306" s="500"/>
    </row>
    <row r="307" spans="1:10" s="187" customFormat="1" ht="24.75" customHeight="1">
      <c r="A307" s="488" t="s">
        <v>5</v>
      </c>
      <c r="B307" s="488"/>
      <c r="C307" s="192">
        <v>0</v>
      </c>
      <c r="D307" s="192">
        <v>0</v>
      </c>
      <c r="E307" s="192">
        <v>0</v>
      </c>
      <c r="F307" s="497"/>
      <c r="G307" s="497"/>
      <c r="H307" s="500"/>
      <c r="I307" s="500"/>
      <c r="J307" s="500"/>
    </row>
    <row r="308" spans="1:10" s="187" customFormat="1" ht="24.75" customHeight="1">
      <c r="A308" s="489" t="s">
        <v>902</v>
      </c>
      <c r="B308" s="490"/>
      <c r="C308" s="192">
        <v>0</v>
      </c>
      <c r="D308" s="192">
        <v>0</v>
      </c>
      <c r="E308" s="192">
        <v>0</v>
      </c>
      <c r="F308" s="498"/>
      <c r="G308" s="498"/>
      <c r="H308" s="498"/>
      <c r="I308" s="498"/>
      <c r="J308" s="498"/>
    </row>
    <row r="309" spans="1:10" s="187" customFormat="1" ht="49.5" customHeight="1">
      <c r="A309" s="491" t="s">
        <v>532</v>
      </c>
      <c r="B309" s="491"/>
      <c r="C309" s="491"/>
      <c r="D309" s="491"/>
      <c r="E309" s="491"/>
      <c r="F309" s="188"/>
      <c r="G309" s="191" t="s">
        <v>4</v>
      </c>
      <c r="H309" s="189" t="s">
        <v>533</v>
      </c>
      <c r="I309" s="191" t="s">
        <v>4</v>
      </c>
      <c r="J309" s="194"/>
    </row>
    <row r="310" spans="1:10" s="187" customFormat="1" ht="30.75" customHeight="1">
      <c r="A310" s="145" t="s">
        <v>534</v>
      </c>
      <c r="B310" s="495" t="s">
        <v>535</v>
      </c>
      <c r="C310" s="495"/>
      <c r="D310" s="495"/>
      <c r="E310" s="495"/>
      <c r="F310" s="496" t="s">
        <v>426</v>
      </c>
      <c r="G310" s="499">
        <v>42060</v>
      </c>
      <c r="H310" s="499">
        <v>42064</v>
      </c>
      <c r="I310" s="499"/>
      <c r="J310" s="511" t="s">
        <v>538</v>
      </c>
    </row>
    <row r="311" spans="1:10" s="187" customFormat="1" ht="10.5" customHeight="1">
      <c r="A311" s="488" t="s">
        <v>50</v>
      </c>
      <c r="B311" s="488"/>
      <c r="C311" s="192">
        <f>SUM(C312:C316)</f>
        <v>455.6</v>
      </c>
      <c r="D311" s="192">
        <f>SUM(D312:D316)</f>
        <v>455.6</v>
      </c>
      <c r="E311" s="192">
        <f>SUM(E312:E316)</f>
        <v>455.6</v>
      </c>
      <c r="F311" s="497"/>
      <c r="G311" s="514"/>
      <c r="H311" s="514"/>
      <c r="I311" s="500"/>
      <c r="J311" s="512"/>
    </row>
    <row r="312" spans="1:10" s="187" customFormat="1" ht="10.5" customHeight="1">
      <c r="A312" s="488" t="s">
        <v>7</v>
      </c>
      <c r="B312" s="488"/>
      <c r="C312" s="192">
        <v>0</v>
      </c>
      <c r="D312" s="192">
        <v>0</v>
      </c>
      <c r="E312" s="192">
        <v>0</v>
      </c>
      <c r="F312" s="497"/>
      <c r="G312" s="514"/>
      <c r="H312" s="514"/>
      <c r="I312" s="500"/>
      <c r="J312" s="512"/>
    </row>
    <row r="313" spans="1:10" s="187" customFormat="1" ht="9.75" customHeight="1">
      <c r="A313" s="488" t="s">
        <v>15</v>
      </c>
      <c r="B313" s="488"/>
      <c r="C313" s="192">
        <v>455.6</v>
      </c>
      <c r="D313" s="192">
        <v>455.6</v>
      </c>
      <c r="E313" s="192">
        <v>455.6</v>
      </c>
      <c r="F313" s="497"/>
      <c r="G313" s="514"/>
      <c r="H313" s="514"/>
      <c r="I313" s="500"/>
      <c r="J313" s="512"/>
    </row>
    <row r="314" spans="1:10" s="187" customFormat="1" ht="9.75" customHeight="1">
      <c r="A314" s="488" t="s">
        <v>16</v>
      </c>
      <c r="B314" s="488"/>
      <c r="C314" s="192">
        <v>0</v>
      </c>
      <c r="D314" s="192">
        <v>0</v>
      </c>
      <c r="E314" s="192">
        <v>0</v>
      </c>
      <c r="F314" s="497"/>
      <c r="G314" s="514"/>
      <c r="H314" s="514"/>
      <c r="I314" s="500"/>
      <c r="J314" s="512"/>
    </row>
    <row r="315" spans="1:10" s="187" customFormat="1" ht="18" customHeight="1">
      <c r="A315" s="488" t="s">
        <v>17</v>
      </c>
      <c r="B315" s="488"/>
      <c r="C315" s="192">
        <v>0</v>
      </c>
      <c r="D315" s="192">
        <v>0</v>
      </c>
      <c r="E315" s="192">
        <v>0</v>
      </c>
      <c r="F315" s="497"/>
      <c r="G315" s="514"/>
      <c r="H315" s="514"/>
      <c r="I315" s="500"/>
      <c r="J315" s="512"/>
    </row>
    <row r="316" spans="1:10" s="187" customFormat="1" ht="14.25" customHeight="1">
      <c r="A316" s="488" t="s">
        <v>5</v>
      </c>
      <c r="B316" s="488"/>
      <c r="C316" s="192">
        <v>0</v>
      </c>
      <c r="D316" s="192">
        <v>0</v>
      </c>
      <c r="E316" s="192">
        <v>0</v>
      </c>
      <c r="F316" s="497"/>
      <c r="G316" s="514"/>
      <c r="H316" s="514"/>
      <c r="I316" s="500"/>
      <c r="J316" s="512"/>
    </row>
    <row r="317" spans="1:10" s="187" customFormat="1" ht="14.25" customHeight="1">
      <c r="A317" s="489" t="s">
        <v>902</v>
      </c>
      <c r="B317" s="490"/>
      <c r="C317" s="192">
        <v>0</v>
      </c>
      <c r="D317" s="192">
        <v>0</v>
      </c>
      <c r="E317" s="192">
        <v>0</v>
      </c>
      <c r="F317" s="498"/>
      <c r="G317" s="498"/>
      <c r="H317" s="498"/>
      <c r="I317" s="498"/>
      <c r="J317" s="513"/>
    </row>
    <row r="318" spans="1:10" s="187" customFormat="1" ht="41.25" customHeight="1">
      <c r="A318" s="491" t="s">
        <v>536</v>
      </c>
      <c r="B318" s="491"/>
      <c r="C318" s="491"/>
      <c r="D318" s="491"/>
      <c r="E318" s="491"/>
      <c r="F318" s="188"/>
      <c r="G318" s="191" t="s">
        <v>4</v>
      </c>
      <c r="H318" s="189" t="s">
        <v>537</v>
      </c>
      <c r="I318" s="191" t="s">
        <v>4</v>
      </c>
      <c r="J318" s="194" t="s">
        <v>922</v>
      </c>
    </row>
    <row r="319" spans="1:10" s="187" customFormat="1" ht="33" customHeight="1">
      <c r="A319" s="145" t="s">
        <v>539</v>
      </c>
      <c r="B319" s="495" t="s">
        <v>540</v>
      </c>
      <c r="C319" s="495"/>
      <c r="D319" s="495"/>
      <c r="E319" s="495"/>
      <c r="F319" s="496" t="s">
        <v>541</v>
      </c>
      <c r="G319" s="496"/>
      <c r="H319" s="499"/>
      <c r="I319" s="499"/>
      <c r="J319" s="501" t="s">
        <v>542</v>
      </c>
    </row>
    <row r="320" spans="1:10" s="187" customFormat="1" ht="14.25" customHeight="1">
      <c r="A320" s="488" t="s">
        <v>50</v>
      </c>
      <c r="B320" s="488"/>
      <c r="C320" s="192">
        <v>0</v>
      </c>
      <c r="D320" s="192">
        <v>0</v>
      </c>
      <c r="E320" s="192">
        <v>0</v>
      </c>
      <c r="F320" s="497"/>
      <c r="G320" s="497"/>
      <c r="H320" s="500"/>
      <c r="I320" s="500"/>
      <c r="J320" s="500"/>
    </row>
    <row r="321" spans="1:10" s="187" customFormat="1" ht="11.25" customHeight="1">
      <c r="A321" s="488" t="s">
        <v>7</v>
      </c>
      <c r="B321" s="488"/>
      <c r="C321" s="502" t="s">
        <v>416</v>
      </c>
      <c r="D321" s="503"/>
      <c r="E321" s="504"/>
      <c r="F321" s="497"/>
      <c r="G321" s="497"/>
      <c r="H321" s="500"/>
      <c r="I321" s="500"/>
      <c r="J321" s="500"/>
    </row>
    <row r="322" spans="1:10" s="187" customFormat="1" ht="9.75" customHeight="1">
      <c r="A322" s="488" t="s">
        <v>15</v>
      </c>
      <c r="B322" s="488"/>
      <c r="C322" s="505"/>
      <c r="D322" s="506"/>
      <c r="E322" s="507"/>
      <c r="F322" s="497"/>
      <c r="G322" s="497"/>
      <c r="H322" s="500"/>
      <c r="I322" s="500"/>
      <c r="J322" s="500"/>
    </row>
    <row r="323" spans="1:10" s="187" customFormat="1" ht="12" customHeight="1">
      <c r="A323" s="488" t="s">
        <v>16</v>
      </c>
      <c r="B323" s="488"/>
      <c r="C323" s="505"/>
      <c r="D323" s="506"/>
      <c r="E323" s="507"/>
      <c r="F323" s="497"/>
      <c r="G323" s="497"/>
      <c r="H323" s="500"/>
      <c r="I323" s="500"/>
      <c r="J323" s="500"/>
    </row>
    <row r="324" spans="1:10" s="187" customFormat="1" ht="18" customHeight="1">
      <c r="A324" s="488" t="s">
        <v>17</v>
      </c>
      <c r="B324" s="488"/>
      <c r="C324" s="505"/>
      <c r="D324" s="506"/>
      <c r="E324" s="507"/>
      <c r="F324" s="497"/>
      <c r="G324" s="497"/>
      <c r="H324" s="500"/>
      <c r="I324" s="500"/>
      <c r="J324" s="500"/>
    </row>
    <row r="325" spans="1:10" s="187" customFormat="1" ht="11.25" customHeight="1">
      <c r="A325" s="488" t="s">
        <v>5</v>
      </c>
      <c r="B325" s="488"/>
      <c r="C325" s="505"/>
      <c r="D325" s="506"/>
      <c r="E325" s="507"/>
      <c r="F325" s="497"/>
      <c r="G325" s="497"/>
      <c r="H325" s="500"/>
      <c r="I325" s="500"/>
      <c r="J325" s="500"/>
    </row>
    <row r="326" spans="1:10" s="187" customFormat="1" ht="11.25" customHeight="1">
      <c r="A326" s="489" t="s">
        <v>902</v>
      </c>
      <c r="B326" s="490"/>
      <c r="C326" s="508"/>
      <c r="D326" s="509"/>
      <c r="E326" s="510"/>
      <c r="F326" s="498"/>
      <c r="G326" s="498"/>
      <c r="H326" s="498"/>
      <c r="I326" s="498"/>
      <c r="J326" s="498"/>
    </row>
    <row r="327" spans="1:10" s="187" customFormat="1" ht="45" customHeight="1">
      <c r="A327" s="145" t="s">
        <v>543</v>
      </c>
      <c r="B327" s="495" t="s">
        <v>544</v>
      </c>
      <c r="C327" s="495"/>
      <c r="D327" s="495"/>
      <c r="E327" s="495"/>
      <c r="F327" s="496" t="s">
        <v>545</v>
      </c>
      <c r="G327" s="499">
        <v>42217</v>
      </c>
      <c r="H327" s="499">
        <v>42248</v>
      </c>
      <c r="I327" s="499" t="s">
        <v>923</v>
      </c>
      <c r="J327" s="501" t="s">
        <v>546</v>
      </c>
    </row>
    <row r="328" spans="1:10" s="187" customFormat="1" ht="14.25" customHeight="1">
      <c r="A328" s="488" t="s">
        <v>50</v>
      </c>
      <c r="B328" s="488"/>
      <c r="C328" s="192">
        <f>C333+C332+C331+C330+C329</f>
        <v>632.77</v>
      </c>
      <c r="D328" s="192">
        <f>D333+D332+D331+D330+D329</f>
        <v>632.77</v>
      </c>
      <c r="E328" s="192">
        <f>E333+E332+E331+E330+E329</f>
        <v>632.77</v>
      </c>
      <c r="F328" s="497"/>
      <c r="G328" s="500"/>
      <c r="H328" s="500"/>
      <c r="I328" s="500"/>
      <c r="J328" s="500"/>
    </row>
    <row r="329" spans="1:10" s="187" customFormat="1" ht="15.75" customHeight="1">
      <c r="A329" s="488" t="s">
        <v>7</v>
      </c>
      <c r="B329" s="488"/>
      <c r="C329" s="192">
        <v>0</v>
      </c>
      <c r="D329" s="192">
        <v>0</v>
      </c>
      <c r="E329" s="192">
        <v>0</v>
      </c>
      <c r="F329" s="497"/>
      <c r="G329" s="500"/>
      <c r="H329" s="500"/>
      <c r="I329" s="500"/>
      <c r="J329" s="500"/>
    </row>
    <row r="330" spans="1:10" s="187" customFormat="1" ht="13.5" customHeight="1">
      <c r="A330" s="488" t="s">
        <v>15</v>
      </c>
      <c r="B330" s="488"/>
      <c r="C330" s="192">
        <v>632.77</v>
      </c>
      <c r="D330" s="192">
        <v>632.77</v>
      </c>
      <c r="E330" s="192">
        <v>632.77</v>
      </c>
      <c r="F330" s="497"/>
      <c r="G330" s="500"/>
      <c r="H330" s="500"/>
      <c r="I330" s="500"/>
      <c r="J330" s="500"/>
    </row>
    <row r="331" spans="1:10" s="187" customFormat="1" ht="15" customHeight="1">
      <c r="A331" s="488" t="s">
        <v>16</v>
      </c>
      <c r="B331" s="488"/>
      <c r="C331" s="192">
        <v>0</v>
      </c>
      <c r="D331" s="192">
        <v>0</v>
      </c>
      <c r="E331" s="192">
        <v>0</v>
      </c>
      <c r="F331" s="497"/>
      <c r="G331" s="500"/>
      <c r="H331" s="500"/>
      <c r="I331" s="500"/>
      <c r="J331" s="500"/>
    </row>
    <row r="332" spans="1:10" s="187" customFormat="1" ht="15" customHeight="1">
      <c r="A332" s="488" t="s">
        <v>17</v>
      </c>
      <c r="B332" s="488"/>
      <c r="C332" s="192">
        <v>0</v>
      </c>
      <c r="D332" s="192">
        <v>0</v>
      </c>
      <c r="E332" s="192">
        <v>0</v>
      </c>
      <c r="F332" s="497"/>
      <c r="G332" s="500"/>
      <c r="H332" s="500"/>
      <c r="I332" s="500"/>
      <c r="J332" s="500"/>
    </row>
    <row r="333" spans="1:10" s="187" customFormat="1" ht="16.5" customHeight="1">
      <c r="A333" s="488" t="s">
        <v>5</v>
      </c>
      <c r="B333" s="488"/>
      <c r="C333" s="192">
        <v>0</v>
      </c>
      <c r="D333" s="192">
        <v>0</v>
      </c>
      <c r="E333" s="192">
        <v>0</v>
      </c>
      <c r="F333" s="497"/>
      <c r="G333" s="500"/>
      <c r="H333" s="500"/>
      <c r="I333" s="500"/>
      <c r="J333" s="500"/>
    </row>
    <row r="334" spans="1:10" s="187" customFormat="1" ht="16.5" customHeight="1">
      <c r="A334" s="489" t="s">
        <v>902</v>
      </c>
      <c r="B334" s="490"/>
      <c r="C334" s="192">
        <v>0</v>
      </c>
      <c r="D334" s="192">
        <v>0</v>
      </c>
      <c r="E334" s="192">
        <v>0</v>
      </c>
      <c r="F334" s="498"/>
      <c r="G334" s="498"/>
      <c r="H334" s="498"/>
      <c r="I334" s="498"/>
      <c r="J334" s="498"/>
    </row>
    <row r="335" spans="1:10" s="187" customFormat="1" ht="54" customHeight="1">
      <c r="A335" s="491" t="s">
        <v>547</v>
      </c>
      <c r="B335" s="491"/>
      <c r="C335" s="491"/>
      <c r="D335" s="491"/>
      <c r="E335" s="491"/>
      <c r="F335" s="188"/>
      <c r="G335" s="191" t="s">
        <v>4</v>
      </c>
      <c r="H335" s="189" t="s">
        <v>550</v>
      </c>
      <c r="I335" s="191" t="s">
        <v>4</v>
      </c>
      <c r="J335" s="194"/>
    </row>
    <row r="336" spans="1:10" s="187" customFormat="1" ht="11.25" customHeight="1">
      <c r="A336" s="206"/>
      <c r="B336" s="206"/>
      <c r="C336" s="195"/>
      <c r="D336" s="195"/>
      <c r="E336" s="195"/>
      <c r="F336" s="207"/>
      <c r="G336" s="207"/>
      <c r="H336" s="208"/>
      <c r="I336" s="208"/>
      <c r="J336" s="209"/>
    </row>
    <row r="337" spans="1:12" s="211" customFormat="1" ht="12.75" customHeight="1">
      <c r="A337" s="210"/>
      <c r="B337" s="210"/>
      <c r="C337" s="210"/>
      <c r="D337" s="210"/>
      <c r="E337" s="210"/>
      <c r="F337" s="210"/>
      <c r="G337" s="210"/>
      <c r="H337" s="210"/>
      <c r="I337" s="210"/>
      <c r="J337" s="210"/>
      <c r="L337" s="212">
        <v>30000</v>
      </c>
    </row>
    <row r="338" s="211" customFormat="1" ht="12.75" customHeight="1" thickBot="1"/>
    <row r="339" spans="1:7" s="211" customFormat="1" ht="12.75" customHeight="1">
      <c r="A339" s="465" t="s">
        <v>50</v>
      </c>
      <c r="B339" s="466"/>
      <c r="C339" s="213">
        <f aca="true" t="shared" si="9" ref="C339:E344">C347+C353+C359+C365+C371+C377+C383+C389+C395+C401</f>
        <v>79051.5090485</v>
      </c>
      <c r="D339" s="213">
        <f t="shared" si="9"/>
        <v>79500.43571</v>
      </c>
      <c r="E339" s="213">
        <f t="shared" si="9"/>
        <v>79500.43571</v>
      </c>
      <c r="F339" s="492"/>
      <c r="G339" s="214"/>
    </row>
    <row r="340" spans="1:9" s="211" customFormat="1" ht="12.75" customHeight="1">
      <c r="A340" s="461" t="s">
        <v>7</v>
      </c>
      <c r="B340" s="462"/>
      <c r="C340" s="215">
        <f>C348+C354+C360+C366+C372+C378+C384+C390+C396+C402</f>
        <v>18468</v>
      </c>
      <c r="D340" s="215">
        <f t="shared" si="9"/>
        <v>18207.22372</v>
      </c>
      <c r="E340" s="215">
        <f t="shared" si="9"/>
        <v>18207.22372</v>
      </c>
      <c r="F340" s="493"/>
      <c r="G340" s="214">
        <f>C340+C341</f>
        <v>77338.15938999999</v>
      </c>
      <c r="H340" s="214">
        <f>D340+D341</f>
        <v>76888.96311</v>
      </c>
      <c r="I340" s="214">
        <f>E340+E341</f>
        <v>76256.19311</v>
      </c>
    </row>
    <row r="341" spans="1:6" s="211" customFormat="1" ht="12.75" customHeight="1">
      <c r="A341" s="461" t="s">
        <v>15</v>
      </c>
      <c r="B341" s="462"/>
      <c r="C341" s="215">
        <f>C349+C355+C361+C367+C373+C379+C385+C391+C397+C403+C409</f>
        <v>58870.15938999999</v>
      </c>
      <c r="D341" s="215">
        <f>D349+D355+D361+D367+D373+D379+D385+D391+D397+D403+D409</f>
        <v>58681.739389999995</v>
      </c>
      <c r="E341" s="215">
        <f t="shared" si="9"/>
        <v>58048.96939</v>
      </c>
      <c r="F341" s="493"/>
    </row>
    <row r="342" spans="1:6" s="211" customFormat="1" ht="12.75" customHeight="1">
      <c r="A342" s="461" t="s">
        <v>16</v>
      </c>
      <c r="B342" s="462"/>
      <c r="C342" s="215">
        <f t="shared" si="9"/>
        <v>1610.12107</v>
      </c>
      <c r="D342" s="215">
        <f t="shared" si="9"/>
        <v>1879.35785</v>
      </c>
      <c r="E342" s="215">
        <f t="shared" si="9"/>
        <v>1879.35785</v>
      </c>
      <c r="F342" s="493"/>
    </row>
    <row r="343" spans="1:6" s="211" customFormat="1" ht="15.75" customHeight="1">
      <c r="A343" s="461" t="s">
        <v>17</v>
      </c>
      <c r="B343" s="462"/>
      <c r="C343" s="215">
        <f t="shared" si="9"/>
        <v>0</v>
      </c>
      <c r="D343" s="215">
        <f t="shared" si="9"/>
        <v>0</v>
      </c>
      <c r="E343" s="215">
        <f t="shared" si="9"/>
        <v>0</v>
      </c>
      <c r="F343" s="493"/>
    </row>
    <row r="344" spans="1:8" s="211" customFormat="1" ht="12.75" customHeight="1" thickBot="1">
      <c r="A344" s="463" t="s">
        <v>5</v>
      </c>
      <c r="B344" s="464"/>
      <c r="C344" s="216">
        <f t="shared" si="9"/>
        <v>735.9985885000001</v>
      </c>
      <c r="D344" s="216">
        <f t="shared" si="9"/>
        <v>1364.8847500000002</v>
      </c>
      <c r="E344" s="216">
        <f>E352+E358+E364+E370+E376+E382+E388+E394+E400+E406</f>
        <v>1364.8847500000002</v>
      </c>
      <c r="F344" s="494"/>
      <c r="H344" s="211" t="s">
        <v>924</v>
      </c>
    </row>
    <row r="345" s="211" customFormat="1" ht="12.75" customHeight="1" thickBot="1"/>
    <row r="346" spans="1:6" s="211" customFormat="1" ht="17.25" customHeight="1" thickBot="1">
      <c r="A346" s="480"/>
      <c r="B346" s="481"/>
      <c r="C346" s="217" t="s">
        <v>925</v>
      </c>
      <c r="D346" s="217" t="s">
        <v>926</v>
      </c>
      <c r="E346" s="217" t="s">
        <v>927</v>
      </c>
      <c r="F346" s="218" t="s">
        <v>928</v>
      </c>
    </row>
    <row r="347" spans="1:6" s="211" customFormat="1" ht="12" customHeight="1" thickBot="1">
      <c r="A347" s="456" t="s">
        <v>50</v>
      </c>
      <c r="B347" s="457"/>
      <c r="C347" s="219">
        <f aca="true" t="shared" si="10" ref="C347:E352">C27+C35+C240+C258+C293+C302</f>
        <v>17856.3003585</v>
      </c>
      <c r="D347" s="219">
        <f t="shared" si="10"/>
        <v>18512.2333</v>
      </c>
      <c r="E347" s="219">
        <f t="shared" si="10"/>
        <v>18512.2333</v>
      </c>
      <c r="F347" s="482" t="s">
        <v>379</v>
      </c>
    </row>
    <row r="348" spans="1:9" s="211" customFormat="1" ht="11.25" customHeight="1">
      <c r="A348" s="461" t="s">
        <v>7</v>
      </c>
      <c r="B348" s="462"/>
      <c r="C348" s="220">
        <f t="shared" si="10"/>
        <v>9700</v>
      </c>
      <c r="D348" s="220">
        <f t="shared" si="10"/>
        <v>9690.31</v>
      </c>
      <c r="E348" s="220">
        <f t="shared" si="10"/>
        <v>9690.31</v>
      </c>
      <c r="F348" s="483"/>
      <c r="G348" s="486">
        <f>C348+C349</f>
        <v>15676.1807</v>
      </c>
      <c r="H348" s="476">
        <f>D348+D349</f>
        <v>15541.4907</v>
      </c>
      <c r="I348" s="478">
        <f>E348+E349</f>
        <v>15541.4907</v>
      </c>
    </row>
    <row r="349" spans="1:9" s="211" customFormat="1" ht="11.25" customHeight="1" thickBot="1">
      <c r="A349" s="461" t="s">
        <v>15</v>
      </c>
      <c r="B349" s="462"/>
      <c r="C349" s="220">
        <f t="shared" si="10"/>
        <v>5976.180700000001</v>
      </c>
      <c r="D349" s="221">
        <f t="shared" si="10"/>
        <v>5851.180700000001</v>
      </c>
      <c r="E349" s="220">
        <f t="shared" si="10"/>
        <v>5851.180700000001</v>
      </c>
      <c r="F349" s="483"/>
      <c r="G349" s="487"/>
      <c r="H349" s="477"/>
      <c r="I349" s="479"/>
    </row>
    <row r="350" spans="1:6" s="211" customFormat="1" ht="12">
      <c r="A350" s="461" t="s">
        <v>16</v>
      </c>
      <c r="B350" s="462"/>
      <c r="C350" s="220">
        <f t="shared" si="10"/>
        <v>1444.12107</v>
      </c>
      <c r="D350" s="220">
        <f t="shared" si="10"/>
        <v>1605.85785</v>
      </c>
      <c r="E350" s="220">
        <f t="shared" si="10"/>
        <v>1605.85785</v>
      </c>
      <c r="F350" s="484"/>
    </row>
    <row r="351" spans="1:6" s="211" customFormat="1" ht="16.5" customHeight="1">
      <c r="A351" s="461" t="s">
        <v>17</v>
      </c>
      <c r="B351" s="462"/>
      <c r="C351" s="220">
        <f t="shared" si="10"/>
        <v>0</v>
      </c>
      <c r="D351" s="220">
        <f t="shared" si="10"/>
        <v>0</v>
      </c>
      <c r="E351" s="220">
        <f t="shared" si="10"/>
        <v>0</v>
      </c>
      <c r="F351" s="484"/>
    </row>
    <row r="352" spans="1:6" s="211" customFormat="1" ht="12" customHeight="1" thickBot="1">
      <c r="A352" s="463" t="s">
        <v>5</v>
      </c>
      <c r="B352" s="464"/>
      <c r="C352" s="222">
        <f t="shared" si="10"/>
        <v>735.9985885000001</v>
      </c>
      <c r="D352" s="222">
        <f t="shared" si="10"/>
        <v>1364.8847500000002</v>
      </c>
      <c r="E352" s="222">
        <f t="shared" si="10"/>
        <v>1364.8847500000002</v>
      </c>
      <c r="F352" s="485"/>
    </row>
    <row r="353" spans="1:6" s="211" customFormat="1" ht="12" customHeight="1">
      <c r="A353" s="473" t="s">
        <v>50</v>
      </c>
      <c r="B353" s="474"/>
      <c r="C353" s="223">
        <f aca="true" t="shared" si="11" ref="C353:E358">C52</f>
        <v>478.368</v>
      </c>
      <c r="D353" s="223">
        <f t="shared" si="11"/>
        <v>478.368</v>
      </c>
      <c r="E353" s="223">
        <f t="shared" si="11"/>
        <v>478.368</v>
      </c>
      <c r="F353" s="475" t="s">
        <v>390</v>
      </c>
    </row>
    <row r="354" spans="1:6" s="211" customFormat="1" ht="12" customHeight="1">
      <c r="A354" s="461" t="s">
        <v>7</v>
      </c>
      <c r="B354" s="462"/>
      <c r="C354" s="224">
        <f t="shared" si="11"/>
        <v>0</v>
      </c>
      <c r="D354" s="224">
        <f t="shared" si="11"/>
        <v>0</v>
      </c>
      <c r="E354" s="224">
        <f t="shared" si="11"/>
        <v>0</v>
      </c>
      <c r="F354" s="459"/>
    </row>
    <row r="355" spans="1:6" s="211" customFormat="1" ht="12" customHeight="1">
      <c r="A355" s="461" t="s">
        <v>15</v>
      </c>
      <c r="B355" s="462"/>
      <c r="C355" s="224">
        <f t="shared" si="11"/>
        <v>478.368</v>
      </c>
      <c r="D355" s="224">
        <f t="shared" si="11"/>
        <v>478.368</v>
      </c>
      <c r="E355" s="224">
        <f t="shared" si="11"/>
        <v>478.368</v>
      </c>
      <c r="F355" s="459"/>
    </row>
    <row r="356" spans="1:6" s="211" customFormat="1" ht="12" customHeight="1">
      <c r="A356" s="461" t="s">
        <v>16</v>
      </c>
      <c r="B356" s="462"/>
      <c r="C356" s="224">
        <f t="shared" si="11"/>
        <v>0</v>
      </c>
      <c r="D356" s="224">
        <f t="shared" si="11"/>
        <v>0</v>
      </c>
      <c r="E356" s="224">
        <f t="shared" si="11"/>
        <v>0</v>
      </c>
      <c r="F356" s="459"/>
    </row>
    <row r="357" spans="1:6" s="211" customFormat="1" ht="17.25" customHeight="1">
      <c r="A357" s="461" t="s">
        <v>17</v>
      </c>
      <c r="B357" s="462"/>
      <c r="C357" s="224">
        <f t="shared" si="11"/>
        <v>0</v>
      </c>
      <c r="D357" s="224">
        <f t="shared" si="11"/>
        <v>0</v>
      </c>
      <c r="E357" s="224">
        <f t="shared" si="11"/>
        <v>0</v>
      </c>
      <c r="F357" s="459"/>
    </row>
    <row r="358" spans="1:6" s="211" customFormat="1" ht="12" customHeight="1" thickBot="1">
      <c r="A358" s="471" t="s">
        <v>5</v>
      </c>
      <c r="B358" s="472"/>
      <c r="C358" s="225">
        <f t="shared" si="11"/>
        <v>0</v>
      </c>
      <c r="D358" s="225">
        <f t="shared" si="11"/>
        <v>0</v>
      </c>
      <c r="E358" s="225">
        <f t="shared" si="11"/>
        <v>0</v>
      </c>
      <c r="F358" s="459"/>
    </row>
    <row r="359" spans="1:6" s="211" customFormat="1" ht="12" customHeight="1">
      <c r="A359" s="456" t="s">
        <v>50</v>
      </c>
      <c r="B359" s="457"/>
      <c r="C359" s="226">
        <f aca="true" t="shared" si="12" ref="C359:E364">C103</f>
        <v>510</v>
      </c>
      <c r="D359" s="226">
        <f t="shared" si="12"/>
        <v>510</v>
      </c>
      <c r="E359" s="226">
        <f t="shared" si="12"/>
        <v>510</v>
      </c>
      <c r="F359" s="458" t="s">
        <v>415</v>
      </c>
    </row>
    <row r="360" spans="1:6" s="211" customFormat="1" ht="12" customHeight="1">
      <c r="A360" s="461" t="s">
        <v>7</v>
      </c>
      <c r="B360" s="462"/>
      <c r="C360" s="224">
        <f t="shared" si="12"/>
        <v>0</v>
      </c>
      <c r="D360" s="224">
        <f t="shared" si="12"/>
        <v>0</v>
      </c>
      <c r="E360" s="224">
        <f t="shared" si="12"/>
        <v>0</v>
      </c>
      <c r="F360" s="459"/>
    </row>
    <row r="361" spans="1:6" s="211" customFormat="1" ht="12" customHeight="1">
      <c r="A361" s="461" t="s">
        <v>15</v>
      </c>
      <c r="B361" s="462"/>
      <c r="C361" s="224">
        <f t="shared" si="12"/>
        <v>510</v>
      </c>
      <c r="D361" s="224">
        <f t="shared" si="12"/>
        <v>510</v>
      </c>
      <c r="E361" s="224">
        <f t="shared" si="12"/>
        <v>510</v>
      </c>
      <c r="F361" s="459"/>
    </row>
    <row r="362" spans="1:6" s="211" customFormat="1" ht="12" customHeight="1">
      <c r="A362" s="461" t="s">
        <v>16</v>
      </c>
      <c r="B362" s="462"/>
      <c r="C362" s="224">
        <f t="shared" si="12"/>
        <v>0</v>
      </c>
      <c r="D362" s="224">
        <f t="shared" si="12"/>
        <v>0</v>
      </c>
      <c r="E362" s="224">
        <f t="shared" si="12"/>
        <v>0</v>
      </c>
      <c r="F362" s="459"/>
    </row>
    <row r="363" spans="1:6" s="211" customFormat="1" ht="12" customHeight="1">
      <c r="A363" s="461" t="s">
        <v>17</v>
      </c>
      <c r="B363" s="462"/>
      <c r="C363" s="224">
        <f t="shared" si="12"/>
        <v>0</v>
      </c>
      <c r="D363" s="224">
        <f t="shared" si="12"/>
        <v>0</v>
      </c>
      <c r="E363" s="224">
        <f t="shared" si="12"/>
        <v>0</v>
      </c>
      <c r="F363" s="459"/>
    </row>
    <row r="364" spans="1:6" s="211" customFormat="1" ht="12" customHeight="1" thickBot="1">
      <c r="A364" s="469" t="s">
        <v>5</v>
      </c>
      <c r="B364" s="470"/>
      <c r="C364" s="225">
        <f t="shared" si="12"/>
        <v>0</v>
      </c>
      <c r="D364" s="225">
        <f t="shared" si="12"/>
        <v>0</v>
      </c>
      <c r="E364" s="225">
        <f t="shared" si="12"/>
        <v>0</v>
      </c>
      <c r="F364" s="459"/>
    </row>
    <row r="365" spans="1:6" s="211" customFormat="1" ht="9" customHeight="1">
      <c r="A365" s="456" t="s">
        <v>50</v>
      </c>
      <c r="B365" s="457"/>
      <c r="C365" s="226">
        <f aca="true" t="shared" si="13" ref="C365:E370">C112+C311</f>
        <v>1465</v>
      </c>
      <c r="D365" s="226">
        <f t="shared" si="13"/>
        <v>1465</v>
      </c>
      <c r="E365" s="226">
        <f t="shared" si="13"/>
        <v>1465</v>
      </c>
      <c r="F365" s="458" t="s">
        <v>426</v>
      </c>
    </row>
    <row r="366" spans="1:6" s="211" customFormat="1" ht="12" customHeight="1">
      <c r="A366" s="461" t="s">
        <v>7</v>
      </c>
      <c r="B366" s="462"/>
      <c r="C366" s="224">
        <f t="shared" si="13"/>
        <v>400</v>
      </c>
      <c r="D366" s="224">
        <f t="shared" si="13"/>
        <v>400</v>
      </c>
      <c r="E366" s="224">
        <f t="shared" si="13"/>
        <v>400</v>
      </c>
      <c r="F366" s="459"/>
    </row>
    <row r="367" spans="1:6" s="211" customFormat="1" ht="12" customHeight="1">
      <c r="A367" s="461" t="s">
        <v>15</v>
      </c>
      <c r="B367" s="462"/>
      <c r="C367" s="224">
        <f t="shared" si="13"/>
        <v>1065</v>
      </c>
      <c r="D367" s="224">
        <f t="shared" si="13"/>
        <v>1065</v>
      </c>
      <c r="E367" s="224">
        <f t="shared" si="13"/>
        <v>1065</v>
      </c>
      <c r="F367" s="459"/>
    </row>
    <row r="368" spans="1:6" s="211" customFormat="1" ht="12" customHeight="1">
      <c r="A368" s="461" t="s">
        <v>16</v>
      </c>
      <c r="B368" s="462"/>
      <c r="C368" s="224">
        <f t="shared" si="13"/>
        <v>0</v>
      </c>
      <c r="D368" s="224">
        <f t="shared" si="13"/>
        <v>0</v>
      </c>
      <c r="E368" s="224">
        <f t="shared" si="13"/>
        <v>0</v>
      </c>
      <c r="F368" s="459"/>
    </row>
    <row r="369" spans="1:6" s="211" customFormat="1" ht="21" customHeight="1">
      <c r="A369" s="461" t="s">
        <v>17</v>
      </c>
      <c r="B369" s="462"/>
      <c r="C369" s="224">
        <f t="shared" si="13"/>
        <v>0</v>
      </c>
      <c r="D369" s="224">
        <f t="shared" si="13"/>
        <v>0</v>
      </c>
      <c r="E369" s="224">
        <f t="shared" si="13"/>
        <v>0</v>
      </c>
      <c r="F369" s="459"/>
    </row>
    <row r="370" spans="1:6" s="211" customFormat="1" ht="12" customHeight="1" thickBot="1">
      <c r="A370" s="469" t="s">
        <v>5</v>
      </c>
      <c r="B370" s="470"/>
      <c r="C370" s="225">
        <f t="shared" si="13"/>
        <v>0</v>
      </c>
      <c r="D370" s="225">
        <f t="shared" si="13"/>
        <v>0</v>
      </c>
      <c r="E370" s="225">
        <f t="shared" si="13"/>
        <v>0</v>
      </c>
      <c r="F370" s="459"/>
    </row>
    <row r="371" spans="1:6" s="211" customFormat="1" ht="12" customHeight="1">
      <c r="A371" s="456" t="s">
        <v>50</v>
      </c>
      <c r="B371" s="457"/>
      <c r="C371" s="226">
        <f aca="true" t="shared" si="14" ref="C371:E376">C120+C222</f>
        <v>3610</v>
      </c>
      <c r="D371" s="226">
        <f t="shared" si="14"/>
        <v>3325.9759999999997</v>
      </c>
      <c r="E371" s="226">
        <f t="shared" si="14"/>
        <v>3325.9759999999997</v>
      </c>
      <c r="F371" s="458" t="s">
        <v>429</v>
      </c>
    </row>
    <row r="372" spans="1:6" s="211" customFormat="1" ht="9.75" customHeight="1">
      <c r="A372" s="461" t="s">
        <v>7</v>
      </c>
      <c r="B372" s="462"/>
      <c r="C372" s="224">
        <f t="shared" si="14"/>
        <v>700</v>
      </c>
      <c r="D372" s="224">
        <f t="shared" si="14"/>
        <v>479.396</v>
      </c>
      <c r="E372" s="224">
        <f t="shared" si="14"/>
        <v>479.396</v>
      </c>
      <c r="F372" s="459"/>
    </row>
    <row r="373" spans="1:6" s="211" customFormat="1" ht="12" customHeight="1">
      <c r="A373" s="461" t="s">
        <v>15</v>
      </c>
      <c r="B373" s="462"/>
      <c r="C373" s="224">
        <f t="shared" si="14"/>
        <v>2910</v>
      </c>
      <c r="D373" s="224">
        <f t="shared" si="14"/>
        <v>2846.58</v>
      </c>
      <c r="E373" s="224">
        <f t="shared" si="14"/>
        <v>2846.58</v>
      </c>
      <c r="F373" s="459"/>
    </row>
    <row r="374" spans="1:6" s="211" customFormat="1" ht="12" customHeight="1">
      <c r="A374" s="461" t="s">
        <v>16</v>
      </c>
      <c r="B374" s="462"/>
      <c r="C374" s="224">
        <f t="shared" si="14"/>
        <v>0</v>
      </c>
      <c r="D374" s="224">
        <f t="shared" si="14"/>
        <v>0</v>
      </c>
      <c r="E374" s="224">
        <f t="shared" si="14"/>
        <v>0</v>
      </c>
      <c r="F374" s="459"/>
    </row>
    <row r="375" spans="1:6" s="211" customFormat="1" ht="20.25" customHeight="1">
      <c r="A375" s="461" t="s">
        <v>17</v>
      </c>
      <c r="B375" s="462"/>
      <c r="C375" s="224">
        <f t="shared" si="14"/>
        <v>0</v>
      </c>
      <c r="D375" s="224">
        <f t="shared" si="14"/>
        <v>0</v>
      </c>
      <c r="E375" s="224">
        <f t="shared" si="14"/>
        <v>0</v>
      </c>
      <c r="F375" s="459"/>
    </row>
    <row r="376" spans="1:6" s="211" customFormat="1" ht="12" customHeight="1" thickBot="1">
      <c r="A376" s="471" t="s">
        <v>5</v>
      </c>
      <c r="B376" s="472"/>
      <c r="C376" s="225">
        <f t="shared" si="14"/>
        <v>0</v>
      </c>
      <c r="D376" s="225">
        <f t="shared" si="14"/>
        <v>0</v>
      </c>
      <c r="E376" s="225">
        <f t="shared" si="14"/>
        <v>0</v>
      </c>
      <c r="F376" s="459"/>
    </row>
    <row r="377" spans="1:6" s="211" customFormat="1" ht="9" customHeight="1">
      <c r="A377" s="456" t="s">
        <v>50</v>
      </c>
      <c r="B377" s="457"/>
      <c r="C377" s="226">
        <f aca="true" t="shared" si="15" ref="C377:E382">C231</f>
        <v>38782</v>
      </c>
      <c r="D377" s="226">
        <f t="shared" si="15"/>
        <v>38782</v>
      </c>
      <c r="E377" s="226">
        <f t="shared" si="15"/>
        <v>38782</v>
      </c>
      <c r="F377" s="458" t="s">
        <v>929</v>
      </c>
    </row>
    <row r="378" spans="1:6" s="211" customFormat="1" ht="12" customHeight="1">
      <c r="A378" s="461" t="s">
        <v>7</v>
      </c>
      <c r="B378" s="462"/>
      <c r="C378" s="224">
        <f t="shared" si="15"/>
        <v>0</v>
      </c>
      <c r="D378" s="224">
        <f t="shared" si="15"/>
        <v>0</v>
      </c>
      <c r="E378" s="224">
        <f t="shared" si="15"/>
        <v>0</v>
      </c>
      <c r="F378" s="459"/>
    </row>
    <row r="379" spans="1:6" s="211" customFormat="1" ht="12" customHeight="1">
      <c r="A379" s="461" t="s">
        <v>15</v>
      </c>
      <c r="B379" s="462"/>
      <c r="C379" s="224">
        <f t="shared" si="15"/>
        <v>38782</v>
      </c>
      <c r="D379" s="224">
        <f t="shared" si="15"/>
        <v>38782</v>
      </c>
      <c r="E379" s="224">
        <f t="shared" si="15"/>
        <v>38782</v>
      </c>
      <c r="F379" s="459"/>
    </row>
    <row r="380" spans="1:6" s="211" customFormat="1" ht="9" customHeight="1">
      <c r="A380" s="461" t="s">
        <v>16</v>
      </c>
      <c r="B380" s="462"/>
      <c r="C380" s="224">
        <f t="shared" si="15"/>
        <v>0</v>
      </c>
      <c r="D380" s="224">
        <f t="shared" si="15"/>
        <v>0</v>
      </c>
      <c r="E380" s="224">
        <f t="shared" si="15"/>
        <v>0</v>
      </c>
      <c r="F380" s="459"/>
    </row>
    <row r="381" spans="1:6" s="211" customFormat="1" ht="15.75" customHeight="1">
      <c r="A381" s="461" t="s">
        <v>17</v>
      </c>
      <c r="B381" s="462"/>
      <c r="C381" s="224">
        <f t="shared" si="15"/>
        <v>0</v>
      </c>
      <c r="D381" s="224">
        <f t="shared" si="15"/>
        <v>0</v>
      </c>
      <c r="E381" s="224">
        <f t="shared" si="15"/>
        <v>0</v>
      </c>
      <c r="F381" s="459"/>
    </row>
    <row r="382" spans="1:6" s="211" customFormat="1" ht="12" customHeight="1" thickBot="1">
      <c r="A382" s="471" t="s">
        <v>5</v>
      </c>
      <c r="B382" s="472"/>
      <c r="C382" s="225">
        <f t="shared" si="15"/>
        <v>0</v>
      </c>
      <c r="D382" s="225">
        <f t="shared" si="15"/>
        <v>0</v>
      </c>
      <c r="E382" s="225">
        <f t="shared" si="15"/>
        <v>0</v>
      </c>
      <c r="F382" s="459"/>
    </row>
    <row r="383" spans="1:6" s="211" customFormat="1" ht="10.5" customHeight="1">
      <c r="A383" s="456" t="s">
        <v>50</v>
      </c>
      <c r="B383" s="457"/>
      <c r="C383" s="226">
        <f aca="true" t="shared" si="16" ref="C383:E388">C136+C144+C161+C169+C178+C205+C213+C249+C276+C284</f>
        <v>5941</v>
      </c>
      <c r="D383" s="226">
        <f t="shared" si="16"/>
        <v>6048.5</v>
      </c>
      <c r="E383" s="226">
        <f t="shared" si="16"/>
        <v>6048.5</v>
      </c>
      <c r="F383" s="458" t="s">
        <v>223</v>
      </c>
    </row>
    <row r="384" spans="1:6" s="211" customFormat="1" ht="12" customHeight="1">
      <c r="A384" s="461" t="s">
        <v>7</v>
      </c>
      <c r="B384" s="462"/>
      <c r="C384" s="224">
        <f t="shared" si="16"/>
        <v>0</v>
      </c>
      <c r="D384" s="224">
        <f t="shared" si="16"/>
        <v>0</v>
      </c>
      <c r="E384" s="224">
        <f t="shared" si="16"/>
        <v>0</v>
      </c>
      <c r="F384" s="459"/>
    </row>
    <row r="385" spans="1:6" s="211" customFormat="1" ht="12.75" customHeight="1">
      <c r="A385" s="461" t="s">
        <v>15</v>
      </c>
      <c r="B385" s="462"/>
      <c r="C385" s="224">
        <f t="shared" si="16"/>
        <v>5775</v>
      </c>
      <c r="D385" s="224">
        <f t="shared" si="16"/>
        <v>5775</v>
      </c>
      <c r="E385" s="224">
        <f t="shared" si="16"/>
        <v>5775</v>
      </c>
      <c r="F385" s="459"/>
    </row>
    <row r="386" spans="1:6" s="227" customFormat="1" ht="12" customHeight="1">
      <c r="A386" s="461" t="s">
        <v>16</v>
      </c>
      <c r="B386" s="462"/>
      <c r="C386" s="224">
        <f t="shared" si="16"/>
        <v>166</v>
      </c>
      <c r="D386" s="224">
        <f t="shared" si="16"/>
        <v>273.5</v>
      </c>
      <c r="E386" s="224">
        <f t="shared" si="16"/>
        <v>273.5</v>
      </c>
      <c r="F386" s="459"/>
    </row>
    <row r="387" spans="1:6" s="211" customFormat="1" ht="15.75" customHeight="1">
      <c r="A387" s="461" t="s">
        <v>17</v>
      </c>
      <c r="B387" s="462"/>
      <c r="C387" s="224">
        <f t="shared" si="16"/>
        <v>0</v>
      </c>
      <c r="D387" s="224">
        <f t="shared" si="16"/>
        <v>0</v>
      </c>
      <c r="E387" s="224">
        <f t="shared" si="16"/>
        <v>0</v>
      </c>
      <c r="F387" s="459"/>
    </row>
    <row r="388" spans="1:6" s="211" customFormat="1" ht="16.5" customHeight="1" thickBot="1">
      <c r="A388" s="463" t="s">
        <v>5</v>
      </c>
      <c r="B388" s="464"/>
      <c r="C388" s="228">
        <f t="shared" si="16"/>
        <v>0</v>
      </c>
      <c r="D388" s="228">
        <f t="shared" si="16"/>
        <v>0</v>
      </c>
      <c r="E388" s="228">
        <f t="shared" si="16"/>
        <v>0</v>
      </c>
      <c r="F388" s="460"/>
    </row>
    <row r="389" spans="1:6" s="211" customFormat="1" ht="10.5" customHeight="1">
      <c r="A389" s="456" t="s">
        <v>50</v>
      </c>
      <c r="B389" s="457"/>
      <c r="C389" s="226">
        <f aca="true" t="shared" si="17" ref="C389:E394">C61+C70+C78</f>
        <v>10308.840689999999</v>
      </c>
      <c r="D389" s="226">
        <f t="shared" si="17"/>
        <v>10278.358409999999</v>
      </c>
      <c r="E389" s="226">
        <f t="shared" si="17"/>
        <v>10278.358409999999</v>
      </c>
      <c r="F389" s="458" t="s">
        <v>403</v>
      </c>
    </row>
    <row r="390" spans="1:6" s="211" customFormat="1" ht="12" customHeight="1">
      <c r="A390" s="461" t="s">
        <v>7</v>
      </c>
      <c r="B390" s="462"/>
      <c r="C390" s="224">
        <f t="shared" si="17"/>
        <v>7668</v>
      </c>
      <c r="D390" s="224">
        <f t="shared" si="17"/>
        <v>7637.51772</v>
      </c>
      <c r="E390" s="224">
        <f t="shared" si="17"/>
        <v>7637.51772</v>
      </c>
      <c r="F390" s="459"/>
    </row>
    <row r="391" spans="1:6" s="211" customFormat="1" ht="12" customHeight="1">
      <c r="A391" s="461" t="s">
        <v>15</v>
      </c>
      <c r="B391" s="462"/>
      <c r="C391" s="224">
        <f t="shared" si="17"/>
        <v>2640.8406899999995</v>
      </c>
      <c r="D391" s="224">
        <f t="shared" si="17"/>
        <v>2640.8406899999995</v>
      </c>
      <c r="E391" s="224">
        <f t="shared" si="17"/>
        <v>2640.8406899999995</v>
      </c>
      <c r="F391" s="459"/>
    </row>
    <row r="392" spans="1:6" s="211" customFormat="1" ht="11.25" customHeight="1">
      <c r="A392" s="461" t="s">
        <v>16</v>
      </c>
      <c r="B392" s="462"/>
      <c r="C392" s="224">
        <f t="shared" si="17"/>
        <v>0</v>
      </c>
      <c r="D392" s="224">
        <f t="shared" si="17"/>
        <v>0</v>
      </c>
      <c r="E392" s="224">
        <f t="shared" si="17"/>
        <v>0</v>
      </c>
      <c r="F392" s="459"/>
    </row>
    <row r="393" spans="1:6" s="211" customFormat="1" ht="16.5" customHeight="1">
      <c r="A393" s="461" t="s">
        <v>17</v>
      </c>
      <c r="B393" s="462"/>
      <c r="C393" s="224">
        <f t="shared" si="17"/>
        <v>0</v>
      </c>
      <c r="D393" s="224">
        <f t="shared" si="17"/>
        <v>0</v>
      </c>
      <c r="E393" s="224">
        <f t="shared" si="17"/>
        <v>0</v>
      </c>
      <c r="F393" s="459"/>
    </row>
    <row r="394" spans="1:6" s="211" customFormat="1" ht="12.75" customHeight="1" thickBot="1">
      <c r="A394" s="463" t="s">
        <v>5</v>
      </c>
      <c r="B394" s="464"/>
      <c r="C394" s="228">
        <f t="shared" si="17"/>
        <v>0</v>
      </c>
      <c r="D394" s="228">
        <f t="shared" si="17"/>
        <v>0</v>
      </c>
      <c r="E394" s="228">
        <f t="shared" si="17"/>
        <v>0</v>
      </c>
      <c r="F394" s="460"/>
    </row>
    <row r="395" spans="1:6" s="211" customFormat="1" ht="13.5" customHeight="1">
      <c r="A395" s="465" t="s">
        <v>50</v>
      </c>
      <c r="B395" s="466"/>
      <c r="C395" s="226">
        <f aca="true" t="shared" si="18" ref="C395:E400">C267</f>
        <v>100</v>
      </c>
      <c r="D395" s="226">
        <f t="shared" si="18"/>
        <v>100</v>
      </c>
      <c r="E395" s="226">
        <f t="shared" si="18"/>
        <v>100</v>
      </c>
      <c r="F395" s="458" t="s">
        <v>514</v>
      </c>
    </row>
    <row r="396" spans="1:6" s="211" customFormat="1" ht="12.75" customHeight="1">
      <c r="A396" s="467" t="s">
        <v>7</v>
      </c>
      <c r="B396" s="468"/>
      <c r="C396" s="224">
        <f t="shared" si="18"/>
        <v>0</v>
      </c>
      <c r="D396" s="224">
        <f t="shared" si="18"/>
        <v>0</v>
      </c>
      <c r="E396" s="224">
        <f t="shared" si="18"/>
        <v>0</v>
      </c>
      <c r="F396" s="459"/>
    </row>
    <row r="397" spans="1:6" s="211" customFormat="1" ht="12.75" customHeight="1">
      <c r="A397" s="467" t="s">
        <v>15</v>
      </c>
      <c r="B397" s="468"/>
      <c r="C397" s="224">
        <f t="shared" si="18"/>
        <v>100</v>
      </c>
      <c r="D397" s="224">
        <f t="shared" si="18"/>
        <v>100</v>
      </c>
      <c r="E397" s="224">
        <f t="shared" si="18"/>
        <v>100</v>
      </c>
      <c r="F397" s="459"/>
    </row>
    <row r="398" spans="1:6" s="211" customFormat="1" ht="15" customHeight="1">
      <c r="A398" s="467" t="s">
        <v>16</v>
      </c>
      <c r="B398" s="468"/>
      <c r="C398" s="224">
        <f t="shared" si="18"/>
        <v>0</v>
      </c>
      <c r="D398" s="224">
        <f t="shared" si="18"/>
        <v>0</v>
      </c>
      <c r="E398" s="224">
        <f t="shared" si="18"/>
        <v>0</v>
      </c>
      <c r="F398" s="459"/>
    </row>
    <row r="399" spans="1:6" s="227" customFormat="1" ht="16.5" customHeight="1">
      <c r="A399" s="467" t="s">
        <v>17</v>
      </c>
      <c r="B399" s="468"/>
      <c r="C399" s="224">
        <f t="shared" si="18"/>
        <v>0</v>
      </c>
      <c r="D399" s="224">
        <f t="shared" si="18"/>
        <v>0</v>
      </c>
      <c r="E399" s="224">
        <f t="shared" si="18"/>
        <v>0</v>
      </c>
      <c r="F399" s="459"/>
    </row>
    <row r="400" spans="1:6" s="227" customFormat="1" ht="11.25" customHeight="1" thickBot="1">
      <c r="A400" s="469" t="s">
        <v>5</v>
      </c>
      <c r="B400" s="470"/>
      <c r="C400" s="225">
        <f t="shared" si="18"/>
        <v>0</v>
      </c>
      <c r="D400" s="225">
        <f t="shared" si="18"/>
        <v>0</v>
      </c>
      <c r="E400" s="225">
        <f t="shared" si="18"/>
        <v>0</v>
      </c>
      <c r="F400" s="459"/>
    </row>
    <row r="401" spans="1:6" s="227" customFormat="1" ht="10.5" customHeight="1">
      <c r="A401" s="456" t="s">
        <v>50</v>
      </c>
      <c r="B401" s="457"/>
      <c r="C401" s="226">
        <f aca="true" t="shared" si="19" ref="C401:E406">C195</f>
        <v>0</v>
      </c>
      <c r="D401" s="226">
        <f t="shared" si="19"/>
        <v>0</v>
      </c>
      <c r="E401" s="226">
        <f t="shared" si="19"/>
        <v>0</v>
      </c>
      <c r="F401" s="458" t="s">
        <v>461</v>
      </c>
    </row>
    <row r="402" spans="1:6" s="227" customFormat="1" ht="12" customHeight="1">
      <c r="A402" s="461" t="s">
        <v>7</v>
      </c>
      <c r="B402" s="462"/>
      <c r="C402" s="224">
        <f t="shared" si="19"/>
        <v>0</v>
      </c>
      <c r="D402" s="224">
        <f t="shared" si="19"/>
        <v>0</v>
      </c>
      <c r="E402" s="224">
        <f t="shared" si="19"/>
        <v>0</v>
      </c>
      <c r="F402" s="459"/>
    </row>
    <row r="403" spans="1:6" s="227" customFormat="1" ht="12" customHeight="1">
      <c r="A403" s="461" t="s">
        <v>15</v>
      </c>
      <c r="B403" s="462"/>
      <c r="C403" s="224">
        <f t="shared" si="19"/>
        <v>0</v>
      </c>
      <c r="D403" s="224">
        <f t="shared" si="19"/>
        <v>0</v>
      </c>
      <c r="E403" s="224">
        <f t="shared" si="19"/>
        <v>0</v>
      </c>
      <c r="F403" s="459"/>
    </row>
    <row r="404" spans="1:6" s="227" customFormat="1" ht="12" customHeight="1">
      <c r="A404" s="461" t="s">
        <v>16</v>
      </c>
      <c r="B404" s="462"/>
      <c r="C404" s="224">
        <f t="shared" si="19"/>
        <v>0</v>
      </c>
      <c r="D404" s="224">
        <f t="shared" si="19"/>
        <v>0</v>
      </c>
      <c r="E404" s="224">
        <f t="shared" si="19"/>
        <v>0</v>
      </c>
      <c r="F404" s="459"/>
    </row>
    <row r="405" spans="1:6" s="227" customFormat="1" ht="15" customHeight="1">
      <c r="A405" s="461" t="s">
        <v>17</v>
      </c>
      <c r="B405" s="462"/>
      <c r="C405" s="224">
        <f t="shared" si="19"/>
        <v>0</v>
      </c>
      <c r="D405" s="224">
        <f t="shared" si="19"/>
        <v>0</v>
      </c>
      <c r="E405" s="224">
        <f t="shared" si="19"/>
        <v>0</v>
      </c>
      <c r="F405" s="459"/>
    </row>
    <row r="406" spans="1:6" s="227" customFormat="1" ht="12" customHeight="1" thickBot="1">
      <c r="A406" s="463" t="s">
        <v>5</v>
      </c>
      <c r="B406" s="464"/>
      <c r="C406" s="228">
        <f t="shared" si="19"/>
        <v>0</v>
      </c>
      <c r="D406" s="228">
        <f t="shared" si="19"/>
        <v>0</v>
      </c>
      <c r="E406" s="228">
        <f t="shared" si="19"/>
        <v>0</v>
      </c>
      <c r="F406" s="460"/>
    </row>
    <row r="407" spans="1:6" s="227" customFormat="1" ht="27" customHeight="1">
      <c r="A407" s="456" t="s">
        <v>50</v>
      </c>
      <c r="B407" s="457"/>
      <c r="C407" s="226">
        <f aca="true" t="shared" si="20" ref="C407:E412">C328</f>
        <v>632.77</v>
      </c>
      <c r="D407" s="226">
        <f t="shared" si="20"/>
        <v>632.77</v>
      </c>
      <c r="E407" s="226">
        <f t="shared" si="20"/>
        <v>632.77</v>
      </c>
      <c r="F407" s="458" t="s">
        <v>930</v>
      </c>
    </row>
    <row r="408" spans="1:6" s="227" customFormat="1" ht="12" customHeight="1">
      <c r="A408" s="461" t="s">
        <v>7</v>
      </c>
      <c r="B408" s="462"/>
      <c r="C408" s="224">
        <f t="shared" si="20"/>
        <v>0</v>
      </c>
      <c r="D408" s="224">
        <f t="shared" si="20"/>
        <v>0</v>
      </c>
      <c r="E408" s="224">
        <f t="shared" si="20"/>
        <v>0</v>
      </c>
      <c r="F408" s="459"/>
    </row>
    <row r="409" spans="1:6" s="227" customFormat="1" ht="12" customHeight="1">
      <c r="A409" s="461" t="s">
        <v>15</v>
      </c>
      <c r="B409" s="462"/>
      <c r="C409" s="224">
        <f t="shared" si="20"/>
        <v>632.77</v>
      </c>
      <c r="D409" s="224">
        <f t="shared" si="20"/>
        <v>632.77</v>
      </c>
      <c r="E409" s="224">
        <f t="shared" si="20"/>
        <v>632.77</v>
      </c>
      <c r="F409" s="459"/>
    </row>
    <row r="410" spans="1:6" s="227" customFormat="1" ht="12" customHeight="1">
      <c r="A410" s="461" t="s">
        <v>16</v>
      </c>
      <c r="B410" s="462"/>
      <c r="C410" s="224">
        <f t="shared" si="20"/>
        <v>0</v>
      </c>
      <c r="D410" s="224">
        <f t="shared" si="20"/>
        <v>0</v>
      </c>
      <c r="E410" s="224">
        <f t="shared" si="20"/>
        <v>0</v>
      </c>
      <c r="F410" s="459"/>
    </row>
    <row r="411" spans="1:6" s="227" customFormat="1" ht="12" customHeight="1">
      <c r="A411" s="461" t="s">
        <v>17</v>
      </c>
      <c r="B411" s="462"/>
      <c r="C411" s="224">
        <f t="shared" si="20"/>
        <v>0</v>
      </c>
      <c r="D411" s="224">
        <f t="shared" si="20"/>
        <v>0</v>
      </c>
      <c r="E411" s="224">
        <f t="shared" si="20"/>
        <v>0</v>
      </c>
      <c r="F411" s="459"/>
    </row>
    <row r="412" spans="1:6" s="227" customFormat="1" ht="12" customHeight="1" thickBot="1">
      <c r="A412" s="463" t="s">
        <v>5</v>
      </c>
      <c r="B412" s="464"/>
      <c r="C412" s="228">
        <f t="shared" si="20"/>
        <v>0</v>
      </c>
      <c r="D412" s="228">
        <f t="shared" si="20"/>
        <v>0</v>
      </c>
      <c r="E412" s="228">
        <f t="shared" si="20"/>
        <v>0</v>
      </c>
      <c r="F412" s="460"/>
    </row>
    <row r="413" s="227" customFormat="1" ht="12" customHeight="1"/>
    <row r="414" s="227" customFormat="1" ht="29.25" customHeight="1"/>
    <row r="415" s="227" customFormat="1" ht="22.5" customHeight="1"/>
    <row r="416" s="227" customFormat="1" ht="12" customHeight="1"/>
    <row r="417" s="227" customFormat="1" ht="12" customHeight="1"/>
    <row r="418" s="227" customFormat="1" ht="12" customHeight="1"/>
    <row r="419" s="227" customFormat="1" ht="12" customHeight="1"/>
    <row r="420" s="227" customFormat="1" ht="12" customHeight="1"/>
    <row r="421" s="227" customFormat="1" ht="12" customHeight="1"/>
    <row r="422" s="227" customFormat="1" ht="39" customHeight="1"/>
    <row r="423" s="227" customFormat="1" ht="30" customHeight="1"/>
    <row r="424" s="227" customFormat="1" ht="12" customHeight="1"/>
    <row r="425" s="227" customFormat="1" ht="12" customHeight="1"/>
    <row r="426" s="227" customFormat="1" ht="12" customHeight="1"/>
    <row r="427" s="227" customFormat="1" ht="12" customHeight="1"/>
    <row r="428" s="227" customFormat="1" ht="12" customHeight="1"/>
    <row r="429" s="227" customFormat="1" ht="12" customHeight="1"/>
    <row r="430" s="227" customFormat="1" ht="39" customHeight="1"/>
    <row r="431" s="211" customFormat="1" ht="24" customHeight="1"/>
    <row r="432" s="211" customFormat="1" ht="12.75" customHeight="1"/>
    <row r="433" s="211" customFormat="1" ht="12.75" customHeight="1"/>
    <row r="434" s="211" customFormat="1" ht="12.75" customHeight="1"/>
    <row r="435" s="211" customFormat="1" ht="12.75" customHeight="1"/>
    <row r="436" s="211" customFormat="1" ht="12.75" customHeight="1"/>
    <row r="437" s="211" customFormat="1" ht="12.75" customHeight="1"/>
    <row r="438" s="227" customFormat="1" ht="29.25" customHeight="1"/>
    <row r="439" s="227" customFormat="1" ht="18" customHeight="1"/>
    <row r="440" s="227" customFormat="1" ht="12" customHeight="1"/>
    <row r="441" s="227" customFormat="1" ht="12" customHeight="1"/>
    <row r="442" s="227" customFormat="1" ht="12" customHeight="1"/>
    <row r="443" s="227" customFormat="1" ht="12" customHeight="1"/>
    <row r="444" s="227" customFormat="1" ht="12" customHeight="1"/>
    <row r="445" s="227" customFormat="1" ht="12" customHeight="1"/>
    <row r="446" s="227" customFormat="1" ht="29.25" customHeight="1"/>
    <row r="447" s="227" customFormat="1" ht="9.75" customHeight="1"/>
    <row r="448" s="227" customFormat="1" ht="12" customHeight="1"/>
    <row r="449" s="227" customFormat="1" ht="12" customHeight="1"/>
    <row r="450" s="227" customFormat="1" ht="12" customHeight="1"/>
    <row r="451" s="227" customFormat="1" ht="12" customHeight="1"/>
    <row r="452" s="227" customFormat="1" ht="12" customHeight="1"/>
    <row r="453" s="227" customFormat="1" ht="12" customHeight="1"/>
    <row r="454" s="227" customFormat="1" ht="29.25" customHeight="1"/>
    <row r="455" s="227" customFormat="1" ht="25.5" customHeight="1"/>
    <row r="456" s="227" customFormat="1" ht="12" customHeight="1"/>
    <row r="457" s="227" customFormat="1" ht="12" customHeight="1"/>
    <row r="458" s="227" customFormat="1" ht="12" customHeight="1"/>
    <row r="459" s="227" customFormat="1" ht="12" customHeight="1"/>
    <row r="460" s="227" customFormat="1" ht="12" customHeight="1"/>
    <row r="461" s="227" customFormat="1" ht="12" customHeight="1"/>
    <row r="462" s="227" customFormat="1" ht="29.25" customHeight="1"/>
    <row r="463" s="227" customFormat="1" ht="9.75" customHeight="1"/>
    <row r="464" s="227" customFormat="1" ht="12" customHeight="1"/>
    <row r="465" s="227" customFormat="1" ht="12" customHeight="1"/>
    <row r="466" s="227" customFormat="1" ht="12" customHeight="1"/>
    <row r="467" s="227" customFormat="1" ht="12" customHeight="1"/>
    <row r="468" s="227" customFormat="1" ht="12" customHeight="1"/>
    <row r="469" s="227" customFormat="1" ht="12" customHeight="1"/>
    <row r="470" s="227" customFormat="1" ht="29.25" customHeight="1"/>
    <row r="471" s="211" customFormat="1" ht="9.75" customHeight="1"/>
    <row r="472" s="211" customFormat="1" ht="12.75" customHeight="1"/>
    <row r="473" s="211" customFormat="1" ht="12.75" customHeight="1"/>
    <row r="474" s="211" customFormat="1" ht="12.75" customHeight="1"/>
    <row r="475" s="211" customFormat="1" ht="12.75" customHeight="1"/>
    <row r="476" s="211" customFormat="1" ht="12.75" customHeight="1"/>
    <row r="477" s="211" customFormat="1" ht="12.75" customHeight="1"/>
    <row r="478" s="227" customFormat="1" ht="29.25" customHeight="1"/>
    <row r="479" s="227" customFormat="1" ht="21" customHeight="1"/>
    <row r="480" s="227" customFormat="1" ht="12" customHeight="1"/>
    <row r="481" s="227" customFormat="1" ht="12" customHeight="1"/>
    <row r="482" s="227" customFormat="1" ht="12" customHeight="1"/>
    <row r="483" s="227" customFormat="1" ht="12" customHeight="1"/>
    <row r="484" s="227" customFormat="1" ht="12" customHeight="1"/>
    <row r="485" s="227" customFormat="1" ht="12" customHeight="1"/>
    <row r="486" s="227" customFormat="1" ht="39" customHeight="1"/>
    <row r="487" s="227" customFormat="1" ht="21" customHeight="1"/>
    <row r="488" s="227" customFormat="1" ht="12" customHeight="1"/>
    <row r="489" s="227" customFormat="1" ht="12" customHeight="1"/>
    <row r="490" s="227" customFormat="1" ht="12" customHeight="1"/>
    <row r="491" s="227" customFormat="1" ht="12" customHeight="1"/>
    <row r="492" s="227" customFormat="1" ht="12" customHeight="1"/>
    <row r="493" s="227" customFormat="1" ht="12" customHeight="1"/>
    <row r="494" s="227" customFormat="1" ht="39" customHeight="1"/>
    <row r="495" s="227" customFormat="1" ht="21.75" customHeight="1"/>
    <row r="496" s="227" customFormat="1" ht="12" customHeight="1"/>
    <row r="497" s="227" customFormat="1" ht="12" customHeight="1"/>
    <row r="498" s="227" customFormat="1" ht="12" customHeight="1"/>
    <row r="499" s="227" customFormat="1" ht="12" customHeight="1"/>
    <row r="500" s="227" customFormat="1" ht="12" customHeight="1"/>
    <row r="501" s="227" customFormat="1" ht="12" customHeight="1"/>
    <row r="502" s="227" customFormat="1" ht="19.5" customHeight="1"/>
    <row r="503" s="227" customFormat="1" ht="35.25" customHeight="1"/>
    <row r="504" s="227" customFormat="1" ht="12" customHeight="1"/>
    <row r="505" s="227" customFormat="1" ht="12" customHeight="1"/>
    <row r="506" s="227" customFormat="1" ht="12" customHeight="1"/>
    <row r="507" s="227" customFormat="1" ht="12" customHeight="1"/>
    <row r="508" s="227" customFormat="1" ht="12" customHeight="1"/>
    <row r="509" s="227" customFormat="1" ht="12" customHeight="1"/>
    <row r="510" s="227" customFormat="1" ht="36" customHeight="1"/>
    <row r="511" s="227" customFormat="1" ht="22.5" customHeight="1"/>
    <row r="512" s="227" customFormat="1" ht="12" customHeight="1"/>
    <row r="513" s="227" customFormat="1" ht="12" customHeight="1"/>
    <row r="514" s="227" customFormat="1" ht="12" customHeight="1"/>
    <row r="515" s="227" customFormat="1" ht="12" customHeight="1"/>
    <row r="516" s="227" customFormat="1" ht="12" customHeight="1"/>
    <row r="517" s="227" customFormat="1" ht="12" customHeight="1"/>
    <row r="518" s="227" customFormat="1" ht="30" customHeight="1"/>
    <row r="519" s="211" customFormat="1" ht="16.5" customHeight="1"/>
    <row r="520" s="211" customFormat="1" ht="12.75" customHeight="1"/>
    <row r="521" s="211" customFormat="1" ht="12.75" customHeight="1"/>
    <row r="522" s="211" customFormat="1" ht="12.75" customHeight="1"/>
    <row r="523" s="211" customFormat="1" ht="12.75" customHeight="1"/>
    <row r="524" s="211" customFormat="1" ht="12.75" customHeight="1"/>
    <row r="525" s="211" customFormat="1" ht="12.75" customHeight="1"/>
    <row r="526" s="227" customFormat="1" ht="39.75" customHeight="1"/>
    <row r="527" s="227" customFormat="1" ht="25.5" customHeight="1"/>
    <row r="528" s="227" customFormat="1" ht="12" customHeight="1"/>
    <row r="529" s="227" customFormat="1" ht="12" customHeight="1"/>
    <row r="530" s="227" customFormat="1" ht="12" customHeight="1"/>
    <row r="531" s="227" customFormat="1" ht="12" customHeight="1"/>
    <row r="532" s="227" customFormat="1" ht="12" customHeight="1"/>
    <row r="533" s="227" customFormat="1" ht="12" customHeight="1"/>
    <row r="534" s="227" customFormat="1" ht="19.5" customHeight="1"/>
    <row r="535" s="227" customFormat="1" ht="13.5" customHeight="1"/>
    <row r="536" s="227" customFormat="1" ht="12" customHeight="1"/>
    <row r="537" s="227" customFormat="1" ht="12" customHeight="1"/>
    <row r="538" s="227" customFormat="1" ht="12" customHeight="1"/>
    <row r="539" s="227" customFormat="1" ht="12" customHeight="1"/>
    <row r="540" s="227" customFormat="1" ht="12" customHeight="1"/>
    <row r="541" s="227" customFormat="1" ht="12" customHeight="1"/>
    <row r="542" s="227" customFormat="1" ht="19.5" customHeight="1"/>
    <row r="543" s="227" customFormat="1" ht="13.5" customHeight="1"/>
    <row r="544" s="227" customFormat="1" ht="12" customHeight="1"/>
    <row r="545" s="227" customFormat="1" ht="12" customHeight="1"/>
    <row r="546" s="227" customFormat="1" ht="12" customHeight="1"/>
    <row r="547" s="227" customFormat="1" ht="12" customHeight="1"/>
    <row r="548" s="227" customFormat="1" ht="12" customHeight="1"/>
    <row r="549" s="227" customFormat="1" ht="12" customHeight="1"/>
    <row r="550" s="227" customFormat="1" ht="39" customHeight="1"/>
    <row r="551" s="227" customFormat="1" ht="9.75" customHeight="1"/>
    <row r="552" s="227" customFormat="1" ht="12" customHeight="1"/>
    <row r="553" s="227" customFormat="1" ht="12" customHeight="1"/>
    <row r="554" s="227" customFormat="1" ht="12" customHeight="1"/>
    <row r="555" s="227" customFormat="1" ht="12" customHeight="1"/>
    <row r="556" s="227" customFormat="1" ht="12" customHeight="1"/>
    <row r="557" s="227" customFormat="1" ht="12" customHeight="1"/>
    <row r="558" s="227" customFormat="1" ht="19.5" customHeight="1"/>
    <row r="559" s="227" customFormat="1" ht="21.75" customHeight="1"/>
    <row r="560" s="227" customFormat="1" ht="12" customHeight="1"/>
    <row r="561" s="227" customFormat="1" ht="12" customHeight="1"/>
    <row r="562" s="227" customFormat="1" ht="12" customHeight="1"/>
    <row r="563" s="227" customFormat="1" ht="12" customHeight="1"/>
    <row r="564" s="227" customFormat="1" ht="12" customHeight="1"/>
    <row r="565" s="227" customFormat="1" ht="12" customHeight="1"/>
    <row r="566" s="227" customFormat="1" ht="29.25" customHeight="1"/>
    <row r="567" s="227" customFormat="1" ht="21.75" customHeight="1"/>
    <row r="568" s="227" customFormat="1" ht="12" customHeight="1"/>
    <row r="569" s="227" customFormat="1" ht="12" customHeight="1"/>
    <row r="570" s="227" customFormat="1" ht="12" customHeight="1"/>
    <row r="571" s="227" customFormat="1" ht="12" customHeight="1"/>
    <row r="572" s="227" customFormat="1" ht="12" customHeight="1"/>
    <row r="573" s="227" customFormat="1" ht="12" customHeight="1"/>
    <row r="574" s="227" customFormat="1" ht="22.5" customHeight="1"/>
    <row r="575" s="227" customFormat="1" ht="12" customHeight="1"/>
    <row r="576" s="227" customFormat="1" ht="12" customHeight="1"/>
    <row r="577" s="227" customFormat="1" ht="12" customHeight="1"/>
    <row r="578" s="227" customFormat="1" ht="12" customHeight="1"/>
    <row r="579" s="227" customFormat="1" ht="12" customHeight="1"/>
    <row r="580" s="227" customFormat="1" ht="12" customHeight="1"/>
    <row r="581" s="227" customFormat="1" ht="34.5" customHeight="1"/>
    <row r="582" s="227" customFormat="1" ht="12" customHeight="1"/>
    <row r="583" s="227" customFormat="1" ht="12" customHeight="1"/>
    <row r="584" s="227" customFormat="1" ht="12" customHeight="1"/>
    <row r="585" s="227" customFormat="1" ht="12" customHeight="1"/>
    <row r="586" s="227" customFormat="1" ht="12" customHeight="1"/>
    <row r="587" s="227" customFormat="1" ht="12" customHeight="1"/>
    <row r="588" s="227" customFormat="1" ht="29.25" customHeight="1"/>
    <row r="589" s="227" customFormat="1" ht="23.25" customHeight="1"/>
    <row r="590" s="227" customFormat="1" ht="12" customHeight="1"/>
    <row r="591" s="227" customFormat="1" ht="12" customHeight="1"/>
    <row r="592" s="227" customFormat="1" ht="12" customHeight="1"/>
    <row r="593" s="227" customFormat="1" ht="12" customHeight="1"/>
    <row r="594" s="227" customFormat="1" ht="12" customHeight="1"/>
    <row r="595" s="227" customFormat="1" ht="12" customHeight="1"/>
    <row r="596" s="227" customFormat="1" ht="19.5" customHeight="1"/>
    <row r="597" s="227" customFormat="1" ht="24.75" customHeight="1"/>
    <row r="598" s="227" customFormat="1" ht="12" customHeight="1"/>
    <row r="599" s="227" customFormat="1" ht="12" customHeight="1"/>
    <row r="600" s="227" customFormat="1" ht="12" customHeight="1"/>
    <row r="601" s="227" customFormat="1" ht="12" customHeight="1"/>
    <row r="602" s="227" customFormat="1" ht="12" customHeight="1"/>
    <row r="603" s="227" customFormat="1" ht="12" customHeight="1"/>
    <row r="604" s="227" customFormat="1" ht="29.25" customHeight="1"/>
    <row r="605" s="227" customFormat="1" ht="21" customHeight="1"/>
    <row r="606" s="227" customFormat="1" ht="12" customHeight="1"/>
    <row r="607" s="227" customFormat="1" ht="12" customHeight="1"/>
    <row r="608" s="227" customFormat="1" ht="12" customHeight="1"/>
    <row r="609" s="227" customFormat="1" ht="12" customHeight="1"/>
    <row r="610" s="227" customFormat="1" ht="12" customHeight="1"/>
    <row r="611" s="227" customFormat="1" ht="12" customHeight="1"/>
    <row r="612" s="227" customFormat="1" ht="24.75" customHeight="1"/>
    <row r="613" s="227" customFormat="1" ht="12" customHeight="1"/>
    <row r="614" s="227" customFormat="1" ht="12" customHeight="1"/>
    <row r="615" s="227" customFormat="1" ht="12" customHeight="1"/>
    <row r="616" s="227" customFormat="1" ht="12" customHeight="1"/>
    <row r="617" s="227" customFormat="1" ht="12" customHeight="1"/>
    <row r="618" s="227" customFormat="1" ht="12" customHeight="1"/>
    <row r="619" s="227" customFormat="1" ht="29.25" customHeight="1"/>
    <row r="620" s="227" customFormat="1" ht="23.25" customHeight="1"/>
    <row r="621" s="227" customFormat="1" ht="12" customHeight="1"/>
    <row r="622" s="227" customFormat="1" ht="12" customHeight="1"/>
    <row r="623" s="227" customFormat="1" ht="12" customHeight="1"/>
    <row r="624" s="227" customFormat="1" ht="12" customHeight="1"/>
    <row r="625" s="227" customFormat="1" ht="12" customHeight="1"/>
    <row r="626" s="227" customFormat="1" ht="12" customHeight="1"/>
    <row r="627" s="227" customFormat="1" ht="29.25" customHeight="1"/>
    <row r="628" s="227" customFormat="1" ht="9.75" customHeight="1"/>
    <row r="629" s="227" customFormat="1" ht="12" customHeight="1"/>
    <row r="630" s="227" customFormat="1" ht="12" customHeight="1"/>
    <row r="631" s="227" customFormat="1" ht="12" customHeight="1"/>
    <row r="632" s="227" customFormat="1" ht="12" customHeight="1"/>
    <row r="633" s="227" customFormat="1" ht="12" customHeight="1"/>
    <row r="634" s="227" customFormat="1" ht="12" customHeight="1"/>
    <row r="635" s="227" customFormat="1" ht="19.5" customHeight="1"/>
    <row r="636" s="227" customFormat="1" ht="22.5" customHeight="1"/>
    <row r="637" s="227" customFormat="1" ht="12" customHeight="1"/>
    <row r="638" s="227" customFormat="1" ht="12" customHeight="1"/>
    <row r="639" s="227" customFormat="1" ht="12" customHeight="1"/>
    <row r="640" s="227" customFormat="1" ht="12" customHeight="1"/>
    <row r="641" s="227" customFormat="1" ht="12" customHeight="1"/>
    <row r="642" s="227" customFormat="1" ht="12" customHeight="1"/>
    <row r="643" s="227" customFormat="1" ht="39" customHeight="1"/>
    <row r="644" s="227" customFormat="1" ht="23.25" customHeight="1"/>
    <row r="645" s="227" customFormat="1" ht="12" customHeight="1"/>
    <row r="646" s="227" customFormat="1" ht="12" customHeight="1"/>
    <row r="647" s="227" customFormat="1" ht="12" customHeight="1"/>
    <row r="648" s="227" customFormat="1" ht="12" customHeight="1"/>
    <row r="649" s="227" customFormat="1" ht="12" customHeight="1"/>
    <row r="650" s="227" customFormat="1" ht="12" customHeight="1"/>
    <row r="651" s="227" customFormat="1" ht="39" customHeight="1"/>
    <row r="652" s="227" customFormat="1" ht="19.5" customHeight="1"/>
    <row r="653" s="227" customFormat="1" ht="12" customHeight="1"/>
    <row r="654" s="227" customFormat="1" ht="12" customHeight="1"/>
    <row r="655" s="227" customFormat="1" ht="12" customHeight="1"/>
    <row r="656" s="227" customFormat="1" ht="12" customHeight="1"/>
    <row r="657" s="227" customFormat="1" ht="12" customHeight="1"/>
    <row r="658" s="227" customFormat="1" ht="12" customHeight="1"/>
    <row r="659" s="227" customFormat="1" ht="39" customHeight="1"/>
    <row r="660" s="227" customFormat="1" ht="19.5" customHeight="1"/>
    <row r="661" s="227" customFormat="1" ht="12" customHeight="1"/>
    <row r="662" s="227" customFormat="1" ht="12" customHeight="1"/>
    <row r="663" s="227" customFormat="1" ht="12" customHeight="1"/>
    <row r="664" s="227" customFormat="1" ht="12" customHeight="1"/>
    <row r="665" s="227" customFormat="1" ht="12" customHeight="1"/>
    <row r="666" s="227" customFormat="1" ht="12" customHeight="1"/>
    <row r="667" s="227" customFormat="1" ht="29.25" customHeight="1"/>
    <row r="668" s="227" customFormat="1" ht="19.5" customHeight="1"/>
    <row r="669" s="227" customFormat="1" ht="12" customHeight="1"/>
    <row r="670" s="227" customFormat="1" ht="12" customHeight="1"/>
    <row r="671" s="227" customFormat="1" ht="12" customHeight="1"/>
    <row r="672" s="227" customFormat="1" ht="12" customHeight="1"/>
    <row r="673" s="227" customFormat="1" ht="12" customHeight="1"/>
    <row r="674" s="227" customFormat="1" ht="12" customHeight="1"/>
    <row r="675" s="227" customFormat="1" ht="39.75" customHeight="1"/>
    <row r="676" s="227" customFormat="1" ht="46.5" customHeight="1"/>
    <row r="677" s="227" customFormat="1" ht="12" customHeight="1"/>
    <row r="678" s="227" customFormat="1" ht="12" customHeight="1"/>
    <row r="679" s="227" customFormat="1" ht="12" customHeight="1"/>
    <row r="680" s="227" customFormat="1" ht="12" customHeight="1"/>
    <row r="681" s="227" customFormat="1" ht="12" customHeight="1"/>
    <row r="682" s="227" customFormat="1" ht="12" customHeight="1"/>
    <row r="683" s="227" customFormat="1" ht="19.5" customHeight="1"/>
    <row r="684" s="227" customFormat="1" ht="19.5" customHeight="1"/>
    <row r="685" s="227" customFormat="1" ht="12" customHeight="1"/>
    <row r="686" s="227" customFormat="1" ht="12" customHeight="1"/>
    <row r="687" s="227" customFormat="1" ht="12" customHeight="1"/>
    <row r="688" s="227" customFormat="1" ht="12" customHeight="1"/>
    <row r="689" s="227" customFormat="1" ht="12" customHeight="1"/>
    <row r="690" s="227" customFormat="1" ht="12" customHeight="1"/>
    <row r="691" s="227" customFormat="1" ht="29.25" customHeight="1"/>
    <row r="692" s="227" customFormat="1" ht="19.5" customHeight="1"/>
    <row r="693" s="227" customFormat="1" ht="12" customHeight="1"/>
    <row r="694" s="227" customFormat="1" ht="12" customHeight="1"/>
    <row r="695" s="227" customFormat="1" ht="12" customHeight="1"/>
    <row r="696" s="227" customFormat="1" ht="12" customHeight="1"/>
    <row r="697" s="227" customFormat="1" ht="12" customHeight="1"/>
    <row r="698" s="227" customFormat="1" ht="12" customHeight="1"/>
    <row r="699" s="227" customFormat="1" ht="29.25" customHeight="1"/>
    <row r="700" s="227" customFormat="1" ht="21" customHeight="1"/>
    <row r="701" s="227" customFormat="1" ht="12" customHeight="1"/>
    <row r="702" s="227" customFormat="1" ht="12" customHeight="1"/>
    <row r="703" s="227" customFormat="1" ht="12" customHeight="1"/>
    <row r="704" s="227" customFormat="1" ht="12" customHeight="1"/>
    <row r="705" s="227" customFormat="1" ht="12" customHeight="1"/>
    <row r="706" s="227" customFormat="1" ht="12" customHeight="1"/>
    <row r="707" s="227" customFormat="1" ht="58.5" customHeight="1"/>
    <row r="708" s="227" customFormat="1" ht="30.75" customHeight="1"/>
    <row r="709" s="227" customFormat="1" ht="12" customHeight="1"/>
    <row r="710" s="227" customFormat="1" ht="12" customHeight="1"/>
    <row r="711" s="227" customFormat="1" ht="12" customHeight="1"/>
    <row r="712" s="227" customFormat="1" ht="12" customHeight="1"/>
    <row r="713" s="227" customFormat="1" ht="12" customHeight="1"/>
    <row r="714" s="227" customFormat="1" ht="12" customHeight="1"/>
    <row r="715" s="227" customFormat="1" ht="39" customHeight="1"/>
    <row r="716" s="227" customFormat="1" ht="23.25" customHeight="1"/>
    <row r="717" s="227" customFormat="1" ht="12" customHeight="1"/>
    <row r="718" s="227" customFormat="1" ht="12" customHeight="1"/>
    <row r="719" s="227" customFormat="1" ht="12" customHeight="1"/>
    <row r="720" s="227" customFormat="1" ht="12" customHeight="1"/>
    <row r="721" s="227" customFormat="1" ht="12" customHeight="1"/>
    <row r="722" s="227" customFormat="1" ht="12" customHeight="1"/>
    <row r="723" s="227" customFormat="1" ht="29.25" customHeight="1"/>
    <row r="724" ht="12.75" customHeight="1"/>
    <row r="725" ht="12.75" customHeight="1"/>
    <row r="726" ht="12.75" customHeight="1"/>
    <row r="727" ht="68.25" customHeight="1"/>
    <row r="728" ht="12.75" customHeight="1"/>
    <row r="730" ht="12.75" customHeight="1"/>
    <row r="731" ht="12.75" customHeight="1"/>
    <row r="732" ht="12.75" customHeight="1"/>
    <row r="733" ht="12.75" customHeight="1"/>
    <row r="734" ht="12.75" customHeight="1"/>
    <row r="735" ht="39" customHeight="1"/>
    <row r="736" ht="12.75" customHeight="1"/>
    <row r="738" ht="12.75" customHeight="1"/>
    <row r="739" ht="12.75" customHeight="1"/>
    <row r="740" ht="12.75" customHeight="1"/>
    <row r="741" ht="12.75" customHeight="1"/>
    <row r="742" ht="12.75" customHeight="1"/>
    <row r="743" ht="68.25" customHeight="1"/>
    <row r="744" ht="12.75" customHeight="1"/>
    <row r="746" ht="12.75" customHeight="1"/>
    <row r="747" ht="12.75" customHeight="1"/>
    <row r="748" ht="12.75" customHeight="1"/>
    <row r="749" ht="12.75" customHeight="1"/>
    <row r="750" ht="12.75" customHeight="1"/>
    <row r="752" ht="12.75" customHeight="1"/>
    <row r="754" ht="12.75" customHeight="1"/>
    <row r="755" ht="12.75" customHeight="1"/>
    <row r="756" ht="12.75" customHeight="1"/>
    <row r="757" ht="12.75" customHeight="1"/>
    <row r="758" ht="12.75" customHeight="1"/>
    <row r="759" ht="39" customHeight="1"/>
    <row r="760" ht="12.75" customHeight="1"/>
    <row r="762" ht="12.75" customHeight="1"/>
    <row r="763" ht="12.75" customHeight="1"/>
    <row r="764" ht="12.75" customHeight="1"/>
    <row r="765" ht="12.75" customHeight="1"/>
    <row r="766" ht="12.75" customHeight="1"/>
    <row r="767" ht="68.25" customHeight="1"/>
    <row r="768" ht="12.75" customHeight="1"/>
    <row r="770" ht="12.75" customHeight="1"/>
    <row r="771" ht="12.75" customHeight="1"/>
    <row r="772" ht="12.75" customHeight="1"/>
    <row r="773" ht="12.75" customHeight="1"/>
    <row r="774" ht="12.75" customHeight="1"/>
    <row r="775" ht="68.25" customHeight="1"/>
    <row r="776" ht="12.75" customHeight="1"/>
    <row r="778" ht="12.75" customHeight="1"/>
    <row r="779" ht="12.75" customHeight="1"/>
    <row r="780" ht="12.75" customHeight="1"/>
    <row r="781" ht="12.75" customHeight="1"/>
    <row r="782" ht="12.75" customHeight="1"/>
    <row r="783" ht="68.25" customHeight="1"/>
    <row r="784" ht="12.75" customHeight="1"/>
    <row r="786" ht="12.75" customHeight="1"/>
    <row r="787" ht="12.75" customHeight="1"/>
    <row r="788" ht="12.75" customHeight="1"/>
    <row r="789" ht="12.75" customHeight="1"/>
    <row r="790" ht="12.75" customHeight="1"/>
    <row r="791" ht="78" customHeight="1"/>
    <row r="792" ht="12.75" customHeight="1"/>
    <row r="794" ht="12.75" customHeight="1"/>
    <row r="795" ht="12.75" customHeight="1"/>
    <row r="796" ht="12.75" customHeight="1"/>
    <row r="797" ht="12.75" customHeight="1"/>
    <row r="798" ht="12.75" customHeight="1"/>
    <row r="799" ht="58.5" customHeight="1"/>
  </sheetData>
  <sheetProtection/>
  <mergeCells count="618">
    <mergeCell ref="A1:J1"/>
    <mergeCell ref="H2:I2"/>
    <mergeCell ref="A5:A6"/>
    <mergeCell ref="B5:B6"/>
    <mergeCell ref="C5:E5"/>
    <mergeCell ref="F5:F6"/>
    <mergeCell ref="G5:G6"/>
    <mergeCell ref="H5:H6"/>
    <mergeCell ref="I5:I6"/>
    <mergeCell ref="J5:J6"/>
    <mergeCell ref="B8:J8"/>
    <mergeCell ref="A9:B9"/>
    <mergeCell ref="F9:F15"/>
    <mergeCell ref="G9:G15"/>
    <mergeCell ref="H9:H15"/>
    <mergeCell ref="I9:I15"/>
    <mergeCell ref="J9:J15"/>
    <mergeCell ref="A10:B10"/>
    <mergeCell ref="A11:B11"/>
    <mergeCell ref="A12:B12"/>
    <mergeCell ref="A13:B13"/>
    <mergeCell ref="A14:B14"/>
    <mergeCell ref="A15:B15"/>
    <mergeCell ref="B16:E16"/>
    <mergeCell ref="F16:F23"/>
    <mergeCell ref="G16:G23"/>
    <mergeCell ref="H16:H23"/>
    <mergeCell ref="I16:I23"/>
    <mergeCell ref="J16:J23"/>
    <mergeCell ref="A17:B17"/>
    <mergeCell ref="A18:B18"/>
    <mergeCell ref="A19:B19"/>
    <mergeCell ref="A20:B20"/>
    <mergeCell ref="A21:B21"/>
    <mergeCell ref="A22:B22"/>
    <mergeCell ref="A23:B23"/>
    <mergeCell ref="A24:E24"/>
    <mergeCell ref="A25:E25"/>
    <mergeCell ref="B26:E26"/>
    <mergeCell ref="F26:F33"/>
    <mergeCell ref="G26:G33"/>
    <mergeCell ref="H26:H33"/>
    <mergeCell ref="I26:I33"/>
    <mergeCell ref="J26:J33"/>
    <mergeCell ref="A27:B27"/>
    <mergeCell ref="A28:B28"/>
    <mergeCell ref="A29:B29"/>
    <mergeCell ref="A30:B30"/>
    <mergeCell ref="A31:B31"/>
    <mergeCell ref="A32:B32"/>
    <mergeCell ref="A33:B33"/>
    <mergeCell ref="B34:E34"/>
    <mergeCell ref="F34:F41"/>
    <mergeCell ref="G34:G41"/>
    <mergeCell ref="H34:H41"/>
    <mergeCell ref="I34:I41"/>
    <mergeCell ref="J34:J41"/>
    <mergeCell ref="A35:B35"/>
    <mergeCell ref="A36:B36"/>
    <mergeCell ref="A37:B37"/>
    <mergeCell ref="A38:B38"/>
    <mergeCell ref="A39:B39"/>
    <mergeCell ref="A40:B40"/>
    <mergeCell ref="A41:B41"/>
    <mergeCell ref="A42:E42"/>
    <mergeCell ref="B43:E43"/>
    <mergeCell ref="F43:F50"/>
    <mergeCell ref="A50:B50"/>
    <mergeCell ref="G43:G50"/>
    <mergeCell ref="H43:H50"/>
    <mergeCell ref="I43:I50"/>
    <mergeCell ref="J43:J50"/>
    <mergeCell ref="A44:B44"/>
    <mergeCell ref="A45:B45"/>
    <mergeCell ref="A46:B46"/>
    <mergeCell ref="A47:B47"/>
    <mergeCell ref="A48:B48"/>
    <mergeCell ref="A49:B49"/>
    <mergeCell ref="B51:E51"/>
    <mergeCell ref="F51:F58"/>
    <mergeCell ref="G51:G58"/>
    <mergeCell ref="H51:H58"/>
    <mergeCell ref="I51:I58"/>
    <mergeCell ref="J51:J58"/>
    <mergeCell ref="A52:B52"/>
    <mergeCell ref="A53:B53"/>
    <mergeCell ref="A54:B54"/>
    <mergeCell ref="A55:B55"/>
    <mergeCell ref="A56:B56"/>
    <mergeCell ref="A57:B57"/>
    <mergeCell ref="A58:B58"/>
    <mergeCell ref="A59:E59"/>
    <mergeCell ref="B60:E60"/>
    <mergeCell ref="F60:F67"/>
    <mergeCell ref="A67:B67"/>
    <mergeCell ref="G60:G67"/>
    <mergeCell ref="H60:H67"/>
    <mergeCell ref="I60:I67"/>
    <mergeCell ref="J60:J67"/>
    <mergeCell ref="A61:B61"/>
    <mergeCell ref="A62:B62"/>
    <mergeCell ref="A63:B63"/>
    <mergeCell ref="A64:B64"/>
    <mergeCell ref="A65:B65"/>
    <mergeCell ref="A66:B66"/>
    <mergeCell ref="A68:E68"/>
    <mergeCell ref="B69:E69"/>
    <mergeCell ref="F69:F76"/>
    <mergeCell ref="G69:G76"/>
    <mergeCell ref="H69:H76"/>
    <mergeCell ref="I69:I76"/>
    <mergeCell ref="J69:J76"/>
    <mergeCell ref="A70:B70"/>
    <mergeCell ref="A71:B71"/>
    <mergeCell ref="A72:B72"/>
    <mergeCell ref="A73:B73"/>
    <mergeCell ref="A74:B74"/>
    <mergeCell ref="A75:B75"/>
    <mergeCell ref="A76:B76"/>
    <mergeCell ref="B77:E77"/>
    <mergeCell ref="F77:F84"/>
    <mergeCell ref="G77:G84"/>
    <mergeCell ref="H77:H84"/>
    <mergeCell ref="I77:I84"/>
    <mergeCell ref="J77:J84"/>
    <mergeCell ref="A78:B78"/>
    <mergeCell ref="A79:B79"/>
    <mergeCell ref="A80:B80"/>
    <mergeCell ref="A81:B81"/>
    <mergeCell ref="A82:B82"/>
    <mergeCell ref="A83:B83"/>
    <mergeCell ref="A84:B84"/>
    <mergeCell ref="A85:E85"/>
    <mergeCell ref="B86:E86"/>
    <mergeCell ref="F86:F93"/>
    <mergeCell ref="A93:B93"/>
    <mergeCell ref="G86:G93"/>
    <mergeCell ref="H86:H93"/>
    <mergeCell ref="I86:I93"/>
    <mergeCell ref="J86:J93"/>
    <mergeCell ref="A87:B87"/>
    <mergeCell ref="A88:B88"/>
    <mergeCell ref="A89:B89"/>
    <mergeCell ref="A90:B90"/>
    <mergeCell ref="A91:B91"/>
    <mergeCell ref="A92:B92"/>
    <mergeCell ref="B94:E94"/>
    <mergeCell ref="F94:F101"/>
    <mergeCell ref="G94:G101"/>
    <mergeCell ref="H94:H101"/>
    <mergeCell ref="I94:I101"/>
    <mergeCell ref="J94:J101"/>
    <mergeCell ref="A95:B95"/>
    <mergeCell ref="A96:B96"/>
    <mergeCell ref="C96:E101"/>
    <mergeCell ref="A97:B97"/>
    <mergeCell ref="A98:B98"/>
    <mergeCell ref="A99:B99"/>
    <mergeCell ref="A100:B100"/>
    <mergeCell ref="A101:B101"/>
    <mergeCell ref="B102:E102"/>
    <mergeCell ref="F102:F109"/>
    <mergeCell ref="A109:B109"/>
    <mergeCell ref="G102:G109"/>
    <mergeCell ref="H102:H109"/>
    <mergeCell ref="I102:I109"/>
    <mergeCell ref="J102:J109"/>
    <mergeCell ref="A103:B103"/>
    <mergeCell ref="A104:B104"/>
    <mergeCell ref="A105:B105"/>
    <mergeCell ref="A106:B106"/>
    <mergeCell ref="A107:B107"/>
    <mergeCell ref="A108:B108"/>
    <mergeCell ref="A110:E110"/>
    <mergeCell ref="B111:E111"/>
    <mergeCell ref="F111:F118"/>
    <mergeCell ref="G111:G118"/>
    <mergeCell ref="H111:H118"/>
    <mergeCell ref="I111:I118"/>
    <mergeCell ref="J111:J118"/>
    <mergeCell ref="A112:B112"/>
    <mergeCell ref="A113:B113"/>
    <mergeCell ref="A114:B114"/>
    <mergeCell ref="A115:B115"/>
    <mergeCell ref="A116:B116"/>
    <mergeCell ref="A117:B117"/>
    <mergeCell ref="A118:B118"/>
    <mergeCell ref="B119:E119"/>
    <mergeCell ref="F119:F126"/>
    <mergeCell ref="G119:G126"/>
    <mergeCell ref="H119:H126"/>
    <mergeCell ref="I119:I126"/>
    <mergeCell ref="J119:J126"/>
    <mergeCell ref="A120:B120"/>
    <mergeCell ref="A121:B121"/>
    <mergeCell ref="A122:B122"/>
    <mergeCell ref="A123:B123"/>
    <mergeCell ref="A124:B124"/>
    <mergeCell ref="A125:B125"/>
    <mergeCell ref="A126:B126"/>
    <mergeCell ref="B127:E127"/>
    <mergeCell ref="F127:F134"/>
    <mergeCell ref="G127:G134"/>
    <mergeCell ref="H127:H134"/>
    <mergeCell ref="I127:I134"/>
    <mergeCell ref="J127:J134"/>
    <mergeCell ref="A128:B128"/>
    <mergeCell ref="A129:B129"/>
    <mergeCell ref="A130:B130"/>
    <mergeCell ref="A131:B131"/>
    <mergeCell ref="A132:B132"/>
    <mergeCell ref="A133:B133"/>
    <mergeCell ref="A134:B134"/>
    <mergeCell ref="B135:E135"/>
    <mergeCell ref="F135:F142"/>
    <mergeCell ref="G135:G142"/>
    <mergeCell ref="H135:H142"/>
    <mergeCell ref="I135:I142"/>
    <mergeCell ref="J135:J142"/>
    <mergeCell ref="A136:B136"/>
    <mergeCell ref="A137:B137"/>
    <mergeCell ref="A138:B138"/>
    <mergeCell ref="A139:B139"/>
    <mergeCell ref="A140:B140"/>
    <mergeCell ref="A141:B141"/>
    <mergeCell ref="A142:B142"/>
    <mergeCell ref="B143:E143"/>
    <mergeCell ref="F143:F150"/>
    <mergeCell ref="G143:G150"/>
    <mergeCell ref="H143:H150"/>
    <mergeCell ref="I143:I150"/>
    <mergeCell ref="J143:J150"/>
    <mergeCell ref="A144:B144"/>
    <mergeCell ref="A145:B145"/>
    <mergeCell ref="A146:B146"/>
    <mergeCell ref="A147:B147"/>
    <mergeCell ref="A148:B148"/>
    <mergeCell ref="A149:B149"/>
    <mergeCell ref="A150:B150"/>
    <mergeCell ref="A151:E151"/>
    <mergeCell ref="B152:E152"/>
    <mergeCell ref="F152:F159"/>
    <mergeCell ref="G152:G159"/>
    <mergeCell ref="H152:H159"/>
    <mergeCell ref="I152:I159"/>
    <mergeCell ref="J152:J159"/>
    <mergeCell ref="A153:B153"/>
    <mergeCell ref="A154:B154"/>
    <mergeCell ref="A155:B155"/>
    <mergeCell ref="A156:B156"/>
    <mergeCell ref="A157:B157"/>
    <mergeCell ref="A158:B158"/>
    <mergeCell ref="A159:B159"/>
    <mergeCell ref="B160:E160"/>
    <mergeCell ref="F160:F167"/>
    <mergeCell ref="G160:G167"/>
    <mergeCell ref="H160:H167"/>
    <mergeCell ref="I160:I167"/>
    <mergeCell ref="J160:J167"/>
    <mergeCell ref="A161:B161"/>
    <mergeCell ref="A162:B162"/>
    <mergeCell ref="A163:B163"/>
    <mergeCell ref="A164:B164"/>
    <mergeCell ref="A165:B165"/>
    <mergeCell ref="A166:B166"/>
    <mergeCell ref="A167:B167"/>
    <mergeCell ref="B168:E168"/>
    <mergeCell ref="F168:F175"/>
    <mergeCell ref="G168:G175"/>
    <mergeCell ref="H168:H175"/>
    <mergeCell ref="I168:I175"/>
    <mergeCell ref="J168:J175"/>
    <mergeCell ref="A169:B169"/>
    <mergeCell ref="A170:B170"/>
    <mergeCell ref="A171:B171"/>
    <mergeCell ref="A172:B172"/>
    <mergeCell ref="A173:B173"/>
    <mergeCell ref="A174:B174"/>
    <mergeCell ref="A175:B175"/>
    <mergeCell ref="A176:E176"/>
    <mergeCell ref="B177:E177"/>
    <mergeCell ref="F177:F184"/>
    <mergeCell ref="G177:G184"/>
    <mergeCell ref="H177:H184"/>
    <mergeCell ref="I177:I184"/>
    <mergeCell ref="J177:J184"/>
    <mergeCell ref="A178:B178"/>
    <mergeCell ref="A179:B179"/>
    <mergeCell ref="A180:B180"/>
    <mergeCell ref="A181:B181"/>
    <mergeCell ref="A182:B182"/>
    <mergeCell ref="A183:B183"/>
    <mergeCell ref="A184:B184"/>
    <mergeCell ref="A185:E185"/>
    <mergeCell ref="B186:E186"/>
    <mergeCell ref="F186:F193"/>
    <mergeCell ref="G186:G193"/>
    <mergeCell ref="H186:H193"/>
    <mergeCell ref="I186:I193"/>
    <mergeCell ref="J186:J193"/>
    <mergeCell ref="A187:B187"/>
    <mergeCell ref="A188:B188"/>
    <mergeCell ref="A189:B189"/>
    <mergeCell ref="A190:B190"/>
    <mergeCell ref="A191:B191"/>
    <mergeCell ref="A192:B192"/>
    <mergeCell ref="A193:B193"/>
    <mergeCell ref="B194:E194"/>
    <mergeCell ref="F194:F201"/>
    <mergeCell ref="G194:G201"/>
    <mergeCell ref="H194:H201"/>
    <mergeCell ref="I194:I201"/>
    <mergeCell ref="J194:J201"/>
    <mergeCell ref="A195:B195"/>
    <mergeCell ref="A196:B196"/>
    <mergeCell ref="A197:B197"/>
    <mergeCell ref="A198:B198"/>
    <mergeCell ref="A199:B199"/>
    <mergeCell ref="A200:B200"/>
    <mergeCell ref="A201:B201"/>
    <mergeCell ref="A202:E202"/>
    <mergeCell ref="A203:E203"/>
    <mergeCell ref="B204:E204"/>
    <mergeCell ref="I204:I211"/>
    <mergeCell ref="J204:J211"/>
    <mergeCell ref="A205:B205"/>
    <mergeCell ref="A206:B206"/>
    <mergeCell ref="A207:B207"/>
    <mergeCell ref="A208:B208"/>
    <mergeCell ref="A209:B209"/>
    <mergeCell ref="A210:B210"/>
    <mergeCell ref="A211:B211"/>
    <mergeCell ref="F212:F219"/>
    <mergeCell ref="G212:G219"/>
    <mergeCell ref="H212:H219"/>
    <mergeCell ref="F204:F211"/>
    <mergeCell ref="G204:G211"/>
    <mergeCell ref="H204:H211"/>
    <mergeCell ref="I212:I219"/>
    <mergeCell ref="J212:J219"/>
    <mergeCell ref="A213:B213"/>
    <mergeCell ref="A214:B214"/>
    <mergeCell ref="A215:B215"/>
    <mergeCell ref="A216:B216"/>
    <mergeCell ref="A217:B217"/>
    <mergeCell ref="A218:B218"/>
    <mergeCell ref="A219:B219"/>
    <mergeCell ref="B212:E212"/>
    <mergeCell ref="A220:E220"/>
    <mergeCell ref="B221:E221"/>
    <mergeCell ref="F221:F228"/>
    <mergeCell ref="G221:G228"/>
    <mergeCell ref="H221:H228"/>
    <mergeCell ref="I221:I228"/>
    <mergeCell ref="J221:J228"/>
    <mergeCell ref="A222:B222"/>
    <mergeCell ref="A223:B223"/>
    <mergeCell ref="A224:B224"/>
    <mergeCell ref="A225:B225"/>
    <mergeCell ref="A226:B226"/>
    <mergeCell ref="A227:B227"/>
    <mergeCell ref="A228:B228"/>
    <mergeCell ref="A229:E229"/>
    <mergeCell ref="B230:E230"/>
    <mergeCell ref="F230:F237"/>
    <mergeCell ref="G230:G237"/>
    <mergeCell ref="H230:H237"/>
    <mergeCell ref="I230:I237"/>
    <mergeCell ref="J230:J237"/>
    <mergeCell ref="A231:B231"/>
    <mergeCell ref="A232:B232"/>
    <mergeCell ref="A233:B233"/>
    <mergeCell ref="A234:B234"/>
    <mergeCell ref="A235:B235"/>
    <mergeCell ref="A236:B236"/>
    <mergeCell ref="A237:B237"/>
    <mergeCell ref="A238:E238"/>
    <mergeCell ref="B239:E239"/>
    <mergeCell ref="F239:F246"/>
    <mergeCell ref="G239:G246"/>
    <mergeCell ref="H239:H246"/>
    <mergeCell ref="I239:I246"/>
    <mergeCell ref="J239:J246"/>
    <mergeCell ref="A240:B240"/>
    <mergeCell ref="A241:B241"/>
    <mergeCell ref="A242:B242"/>
    <mergeCell ref="A243:B243"/>
    <mergeCell ref="A244:B244"/>
    <mergeCell ref="A245:B245"/>
    <mergeCell ref="A246:B246"/>
    <mergeCell ref="A247:E247"/>
    <mergeCell ref="B248:E248"/>
    <mergeCell ref="F248:F255"/>
    <mergeCell ref="G248:G255"/>
    <mergeCell ref="H248:H255"/>
    <mergeCell ref="I248:I255"/>
    <mergeCell ref="J248:J255"/>
    <mergeCell ref="A249:B249"/>
    <mergeCell ref="A250:B250"/>
    <mergeCell ref="A251:B251"/>
    <mergeCell ref="A252:B252"/>
    <mergeCell ref="A253:B253"/>
    <mergeCell ref="A254:B254"/>
    <mergeCell ref="A255:B255"/>
    <mergeCell ref="A256:E256"/>
    <mergeCell ref="B257:E257"/>
    <mergeCell ref="F257:F264"/>
    <mergeCell ref="G257:G264"/>
    <mergeCell ref="H257:H264"/>
    <mergeCell ref="I257:I264"/>
    <mergeCell ref="J257:J264"/>
    <mergeCell ref="A258:B258"/>
    <mergeCell ref="A259:B259"/>
    <mergeCell ref="A260:B260"/>
    <mergeCell ref="A261:B261"/>
    <mergeCell ref="A262:B262"/>
    <mergeCell ref="A263:B263"/>
    <mergeCell ref="A264:B264"/>
    <mergeCell ref="A265:E265"/>
    <mergeCell ref="B266:E266"/>
    <mergeCell ref="F266:F273"/>
    <mergeCell ref="G266:G273"/>
    <mergeCell ref="H266:H273"/>
    <mergeCell ref="I266:I273"/>
    <mergeCell ref="J266:J273"/>
    <mergeCell ref="A267:B267"/>
    <mergeCell ref="A268:B268"/>
    <mergeCell ref="A269:B269"/>
    <mergeCell ref="A270:B270"/>
    <mergeCell ref="A271:B271"/>
    <mergeCell ref="A272:B272"/>
    <mergeCell ref="A273:B273"/>
    <mergeCell ref="A274:E274"/>
    <mergeCell ref="B275:E275"/>
    <mergeCell ref="F275:F282"/>
    <mergeCell ref="G275:G282"/>
    <mergeCell ref="H275:H282"/>
    <mergeCell ref="I275:I282"/>
    <mergeCell ref="J275:J282"/>
    <mergeCell ref="A276:B276"/>
    <mergeCell ref="A277:B277"/>
    <mergeCell ref="A278:B278"/>
    <mergeCell ref="A279:B279"/>
    <mergeCell ref="A280:B280"/>
    <mergeCell ref="A281:B281"/>
    <mergeCell ref="A282:B282"/>
    <mergeCell ref="B283:E283"/>
    <mergeCell ref="F283:F290"/>
    <mergeCell ref="G283:G290"/>
    <mergeCell ref="H283:H290"/>
    <mergeCell ref="I283:I290"/>
    <mergeCell ref="J283:J290"/>
    <mergeCell ref="A284:B284"/>
    <mergeCell ref="A285:B285"/>
    <mergeCell ref="A286:B286"/>
    <mergeCell ref="A287:B287"/>
    <mergeCell ref="A288:B288"/>
    <mergeCell ref="A289:B289"/>
    <mergeCell ref="A290:B290"/>
    <mergeCell ref="A291:E291"/>
    <mergeCell ref="B292:E292"/>
    <mergeCell ref="F292:F299"/>
    <mergeCell ref="A299:B299"/>
    <mergeCell ref="G292:G299"/>
    <mergeCell ref="H292:H299"/>
    <mergeCell ref="I292:I299"/>
    <mergeCell ref="J292:J299"/>
    <mergeCell ref="A293:B293"/>
    <mergeCell ref="A294:B294"/>
    <mergeCell ref="A295:B295"/>
    <mergeCell ref="A296:B296"/>
    <mergeCell ref="A297:B297"/>
    <mergeCell ref="A298:B298"/>
    <mergeCell ref="A300:E300"/>
    <mergeCell ref="B301:E301"/>
    <mergeCell ref="F301:F308"/>
    <mergeCell ref="G301:G308"/>
    <mergeCell ref="H301:H308"/>
    <mergeCell ref="I301:I308"/>
    <mergeCell ref="J301:J308"/>
    <mergeCell ref="A302:B302"/>
    <mergeCell ref="A303:B303"/>
    <mergeCell ref="A304:B304"/>
    <mergeCell ref="A305:B305"/>
    <mergeCell ref="A306:B306"/>
    <mergeCell ref="A307:B307"/>
    <mergeCell ref="A308:B308"/>
    <mergeCell ref="A309:E309"/>
    <mergeCell ref="B310:E310"/>
    <mergeCell ref="F310:F317"/>
    <mergeCell ref="G310:G317"/>
    <mergeCell ref="H310:H317"/>
    <mergeCell ref="I310:I317"/>
    <mergeCell ref="J310:J317"/>
    <mergeCell ref="A311:B311"/>
    <mergeCell ref="A312:B312"/>
    <mergeCell ref="A313:B313"/>
    <mergeCell ref="A314:B314"/>
    <mergeCell ref="A315:B315"/>
    <mergeCell ref="A316:B316"/>
    <mergeCell ref="A317:B317"/>
    <mergeCell ref="A318:E318"/>
    <mergeCell ref="B319:E319"/>
    <mergeCell ref="F319:F326"/>
    <mergeCell ref="G319:G326"/>
    <mergeCell ref="H319:H326"/>
    <mergeCell ref="I319:I326"/>
    <mergeCell ref="J319:J326"/>
    <mergeCell ref="A320:B320"/>
    <mergeCell ref="A321:B321"/>
    <mergeCell ref="C321:E326"/>
    <mergeCell ref="A322:B322"/>
    <mergeCell ref="A323:B323"/>
    <mergeCell ref="A324:B324"/>
    <mergeCell ref="A325:B325"/>
    <mergeCell ref="A326:B326"/>
    <mergeCell ref="B327:E327"/>
    <mergeCell ref="F327:F334"/>
    <mergeCell ref="G327:G334"/>
    <mergeCell ref="H327:H334"/>
    <mergeCell ref="I327:I334"/>
    <mergeCell ref="J327:J334"/>
    <mergeCell ref="A328:B328"/>
    <mergeCell ref="A329:B329"/>
    <mergeCell ref="A330:B330"/>
    <mergeCell ref="A331:B331"/>
    <mergeCell ref="A332:B332"/>
    <mergeCell ref="A333:B333"/>
    <mergeCell ref="A334:B334"/>
    <mergeCell ref="A335:E335"/>
    <mergeCell ref="A339:B339"/>
    <mergeCell ref="F339:F344"/>
    <mergeCell ref="A340:B340"/>
    <mergeCell ref="A341:B341"/>
    <mergeCell ref="A342:B342"/>
    <mergeCell ref="A343:B343"/>
    <mergeCell ref="A344:B344"/>
    <mergeCell ref="A346:B346"/>
    <mergeCell ref="A347:B347"/>
    <mergeCell ref="F347:F352"/>
    <mergeCell ref="A348:B348"/>
    <mergeCell ref="G348:G349"/>
    <mergeCell ref="H348:H349"/>
    <mergeCell ref="I348:I349"/>
    <mergeCell ref="A349:B349"/>
    <mergeCell ref="A350:B350"/>
    <mergeCell ref="A351:B351"/>
    <mergeCell ref="A352:B352"/>
    <mergeCell ref="A353:B353"/>
    <mergeCell ref="F353:F358"/>
    <mergeCell ref="A354:B354"/>
    <mergeCell ref="A355:B355"/>
    <mergeCell ref="A356:B356"/>
    <mergeCell ref="A357:B357"/>
    <mergeCell ref="A358:B358"/>
    <mergeCell ref="A359:B359"/>
    <mergeCell ref="F359:F364"/>
    <mergeCell ref="A360:B360"/>
    <mergeCell ref="A361:B361"/>
    <mergeCell ref="A362:B362"/>
    <mergeCell ref="A363:B363"/>
    <mergeCell ref="A364:B364"/>
    <mergeCell ref="A365:B365"/>
    <mergeCell ref="F365:F370"/>
    <mergeCell ref="A366:B366"/>
    <mergeCell ref="A367:B367"/>
    <mergeCell ref="A368:B368"/>
    <mergeCell ref="A369:B369"/>
    <mergeCell ref="A370:B370"/>
    <mergeCell ref="A371:B371"/>
    <mergeCell ref="F371:F376"/>
    <mergeCell ref="A372:B372"/>
    <mergeCell ref="A373:B373"/>
    <mergeCell ref="A374:B374"/>
    <mergeCell ref="A375:B375"/>
    <mergeCell ref="A376:B376"/>
    <mergeCell ref="A377:B377"/>
    <mergeCell ref="F377:F382"/>
    <mergeCell ref="A378:B378"/>
    <mergeCell ref="A379:B379"/>
    <mergeCell ref="A380:B380"/>
    <mergeCell ref="A381:B381"/>
    <mergeCell ref="A382:B382"/>
    <mergeCell ref="A383:B383"/>
    <mergeCell ref="F383:F388"/>
    <mergeCell ref="A384:B384"/>
    <mergeCell ref="A385:B385"/>
    <mergeCell ref="A386:B386"/>
    <mergeCell ref="A387:B387"/>
    <mergeCell ref="A388:B388"/>
    <mergeCell ref="A389:B389"/>
    <mergeCell ref="F389:F394"/>
    <mergeCell ref="A390:B390"/>
    <mergeCell ref="A391:B391"/>
    <mergeCell ref="A392:B392"/>
    <mergeCell ref="A393:B393"/>
    <mergeCell ref="A394:B394"/>
    <mergeCell ref="A395:B395"/>
    <mergeCell ref="F395:F400"/>
    <mergeCell ref="A396:B396"/>
    <mergeCell ref="A397:B397"/>
    <mergeCell ref="A398:B398"/>
    <mergeCell ref="A399:B399"/>
    <mergeCell ref="A400:B400"/>
    <mergeCell ref="A401:B401"/>
    <mergeCell ref="F401:F406"/>
    <mergeCell ref="A402:B402"/>
    <mergeCell ref="A403:B403"/>
    <mergeCell ref="A404:B404"/>
    <mergeCell ref="A405:B405"/>
    <mergeCell ref="A406:B406"/>
    <mergeCell ref="A407:B407"/>
    <mergeCell ref="F407:F412"/>
    <mergeCell ref="A408:B408"/>
    <mergeCell ref="A409:B409"/>
    <mergeCell ref="A410:B410"/>
    <mergeCell ref="A411:B411"/>
    <mergeCell ref="A412:B412"/>
  </mergeCells>
  <printOptions/>
  <pageMargins left="0.31496062992125984" right="0.31496062992125984" top="0.9448818897637796" bottom="0.5511811023622047" header="0.31496062992125984" footer="0.31496062992125984"/>
  <pageSetup firstPageNumber="71" useFirstPageNumber="1" horizontalDpi="600" verticalDpi="600" orientation="landscape" paperSize="9" r:id="rId1"/>
  <headerFooter>
    <oddFooter>&amp;R&amp;P</oddFoot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G24"/>
  <sheetViews>
    <sheetView view="pageBreakPreview" zoomScale="115" zoomScaleSheetLayoutView="115" workbookViewId="0" topLeftCell="B1">
      <selection activeCell="B13" sqref="B13"/>
    </sheetView>
  </sheetViews>
  <sheetFormatPr defaultColWidth="9.00390625" defaultRowHeight="12.75"/>
  <cols>
    <col min="1" max="1" width="7.00390625" style="1" customWidth="1"/>
    <col min="2" max="2" width="56.125" style="1" customWidth="1"/>
    <col min="3" max="3" width="12.625" style="1" customWidth="1"/>
    <col min="4" max="4" width="14.875" style="1" customWidth="1"/>
    <col min="5" max="5" width="9.75390625" style="1" customWidth="1"/>
    <col min="6" max="6" width="8.875" style="1" customWidth="1"/>
    <col min="7" max="7" width="28.25390625" style="1" customWidth="1"/>
    <col min="8" max="16384" width="9.125" style="1" customWidth="1"/>
  </cols>
  <sheetData>
    <row r="1" s="2" customFormat="1" ht="15">
      <c r="G1" s="6" t="s">
        <v>65</v>
      </c>
    </row>
    <row r="2" ht="14.25" customHeight="1"/>
    <row r="3" spans="1:7" ht="15.75">
      <c r="A3" s="544" t="s">
        <v>24</v>
      </c>
      <c r="B3" s="544"/>
      <c r="C3" s="544"/>
      <c r="D3" s="544"/>
      <c r="E3" s="544"/>
      <c r="F3" s="544"/>
      <c r="G3" s="544"/>
    </row>
    <row r="5" spans="1:7" s="3" customFormat="1" ht="35.25" customHeight="1">
      <c r="A5" s="545" t="s">
        <v>25</v>
      </c>
      <c r="B5" s="545" t="s">
        <v>2</v>
      </c>
      <c r="C5" s="545" t="s">
        <v>26</v>
      </c>
      <c r="D5" s="548" t="s">
        <v>52</v>
      </c>
      <c r="E5" s="549"/>
      <c r="F5" s="550"/>
      <c r="G5" s="545" t="s">
        <v>27</v>
      </c>
    </row>
    <row r="6" spans="1:7" s="3" customFormat="1" ht="16.5" customHeight="1">
      <c r="A6" s="546"/>
      <c r="B6" s="546"/>
      <c r="C6" s="546"/>
      <c r="D6" s="545" t="s">
        <v>28</v>
      </c>
      <c r="E6" s="551" t="s">
        <v>29</v>
      </c>
      <c r="F6" s="552"/>
      <c r="G6" s="546"/>
    </row>
    <row r="7" spans="1:7" s="3" customFormat="1" ht="31.5" customHeight="1">
      <c r="A7" s="547"/>
      <c r="B7" s="547"/>
      <c r="C7" s="547"/>
      <c r="D7" s="547"/>
      <c r="E7" s="7" t="s">
        <v>30</v>
      </c>
      <c r="F7" s="7" t="s">
        <v>31</v>
      </c>
      <c r="G7" s="547"/>
    </row>
    <row r="8" spans="1:7" s="2" customFormat="1" ht="15">
      <c r="A8" s="10">
        <v>1</v>
      </c>
      <c r="B8" s="10">
        <v>2</v>
      </c>
      <c r="C8" s="10">
        <v>3</v>
      </c>
      <c r="D8" s="10">
        <v>4</v>
      </c>
      <c r="E8" s="10">
        <v>5</v>
      </c>
      <c r="F8" s="10">
        <v>6</v>
      </c>
      <c r="G8" s="10">
        <v>7</v>
      </c>
    </row>
    <row r="9" spans="1:7" s="2" customFormat="1" ht="33" customHeight="1">
      <c r="A9" s="10">
        <v>1</v>
      </c>
      <c r="B9" s="542" t="s">
        <v>1059</v>
      </c>
      <c r="C9" s="543"/>
      <c r="D9" s="543"/>
      <c r="E9" s="543"/>
      <c r="F9" s="543"/>
      <c r="G9" s="543"/>
    </row>
    <row r="10" spans="1:7" s="2" customFormat="1" ht="45">
      <c r="A10" s="68" t="s">
        <v>8</v>
      </c>
      <c r="B10" s="19" t="s">
        <v>575</v>
      </c>
      <c r="C10" s="10" t="s">
        <v>107</v>
      </c>
      <c r="D10" s="10">
        <v>52</v>
      </c>
      <c r="E10" s="10">
        <v>54</v>
      </c>
      <c r="F10" s="10">
        <v>75</v>
      </c>
      <c r="G10" s="139"/>
    </row>
    <row r="11" spans="1:7" s="2" customFormat="1" ht="30">
      <c r="A11" s="68" t="s">
        <v>9</v>
      </c>
      <c r="B11" s="19" t="s">
        <v>576</v>
      </c>
      <c r="C11" s="10" t="s">
        <v>107</v>
      </c>
      <c r="D11" s="10">
        <v>52</v>
      </c>
      <c r="E11" s="10">
        <v>54</v>
      </c>
      <c r="F11" s="10">
        <v>70</v>
      </c>
      <c r="G11" s="139"/>
    </row>
    <row r="12" spans="1:7" s="2" customFormat="1" ht="105">
      <c r="A12" s="68" t="s">
        <v>13</v>
      </c>
      <c r="B12" s="19" t="s">
        <v>577</v>
      </c>
      <c r="C12" s="10" t="s">
        <v>107</v>
      </c>
      <c r="D12" s="10">
        <v>78</v>
      </c>
      <c r="E12" s="10">
        <v>85</v>
      </c>
      <c r="F12" s="10">
        <v>100</v>
      </c>
      <c r="G12" s="10"/>
    </row>
    <row r="13" spans="1:7" s="2" customFormat="1" ht="90">
      <c r="A13" s="68" t="s">
        <v>579</v>
      </c>
      <c r="B13" s="19" t="s">
        <v>578</v>
      </c>
      <c r="C13" s="10" t="s">
        <v>580</v>
      </c>
      <c r="D13" s="10">
        <v>9</v>
      </c>
      <c r="E13" s="10">
        <v>9.5</v>
      </c>
      <c r="F13" s="10">
        <v>15</v>
      </c>
      <c r="G13" s="10"/>
    </row>
    <row r="14" spans="1:7" s="3" customFormat="1" ht="33.75" customHeight="1">
      <c r="A14" s="5">
        <v>2</v>
      </c>
      <c r="B14" s="541" t="s">
        <v>105</v>
      </c>
      <c r="C14" s="541"/>
      <c r="D14" s="541"/>
      <c r="E14" s="541"/>
      <c r="F14" s="541"/>
      <c r="G14" s="541"/>
    </row>
    <row r="15" spans="1:7" s="3" customFormat="1" ht="45">
      <c r="A15" s="8" t="s">
        <v>263</v>
      </c>
      <c r="B15" s="7" t="s">
        <v>790</v>
      </c>
      <c r="C15" s="7" t="s">
        <v>107</v>
      </c>
      <c r="D15" s="7">
        <v>60</v>
      </c>
      <c r="E15" s="7">
        <v>65</v>
      </c>
      <c r="F15" s="7">
        <v>68</v>
      </c>
      <c r="G15" s="135"/>
    </row>
    <row r="16" spans="1:7" s="3" customFormat="1" ht="45">
      <c r="A16" s="50" t="s">
        <v>106</v>
      </c>
      <c r="B16" s="4" t="s">
        <v>110</v>
      </c>
      <c r="C16" s="15" t="s">
        <v>107</v>
      </c>
      <c r="D16" s="16">
        <v>12</v>
      </c>
      <c r="E16" s="16">
        <v>15</v>
      </c>
      <c r="F16" s="16">
        <v>15</v>
      </c>
      <c r="G16" s="14"/>
    </row>
    <row r="17" spans="1:7" s="3" customFormat="1" ht="45">
      <c r="A17" s="50" t="s">
        <v>108</v>
      </c>
      <c r="B17" s="4" t="s">
        <v>109</v>
      </c>
      <c r="C17" s="15" t="s">
        <v>111</v>
      </c>
      <c r="D17" s="16">
        <v>108</v>
      </c>
      <c r="E17" s="16">
        <v>110</v>
      </c>
      <c r="F17" s="16">
        <v>110</v>
      </c>
      <c r="G17" s="14"/>
    </row>
    <row r="18" spans="1:7" s="11" customFormat="1" ht="30">
      <c r="A18" s="50" t="s">
        <v>113</v>
      </c>
      <c r="B18" s="4" t="s">
        <v>112</v>
      </c>
      <c r="C18" s="15" t="s">
        <v>111</v>
      </c>
      <c r="D18" s="16">
        <v>9</v>
      </c>
      <c r="E18" s="16">
        <v>11</v>
      </c>
      <c r="F18" s="16">
        <v>10</v>
      </c>
      <c r="G18" s="14" t="s">
        <v>885</v>
      </c>
    </row>
    <row r="19" spans="1:7" ht="30.75" customHeight="1">
      <c r="A19" s="58">
        <v>3</v>
      </c>
      <c r="B19" s="539" t="s">
        <v>886</v>
      </c>
      <c r="C19" s="540"/>
      <c r="D19" s="540"/>
      <c r="E19" s="540"/>
      <c r="F19" s="540"/>
      <c r="G19" s="540"/>
    </row>
    <row r="20" spans="1:7" ht="229.5">
      <c r="A20" s="58" t="s">
        <v>559</v>
      </c>
      <c r="B20" s="60" t="s">
        <v>572</v>
      </c>
      <c r="C20" s="58" t="s">
        <v>573</v>
      </c>
      <c r="D20" s="65">
        <v>36.97</v>
      </c>
      <c r="E20" s="66">
        <v>40.1</v>
      </c>
      <c r="F20" s="58">
        <v>38.906</v>
      </c>
      <c r="G20" s="67" t="s">
        <v>574</v>
      </c>
    </row>
    <row r="21" spans="1:7" ht="38.25">
      <c r="A21" s="58" t="s">
        <v>562</v>
      </c>
      <c r="B21" s="63" t="s">
        <v>569</v>
      </c>
      <c r="C21" s="61" t="s">
        <v>570</v>
      </c>
      <c r="D21" s="61">
        <v>725</v>
      </c>
      <c r="E21" s="61">
        <v>800</v>
      </c>
      <c r="F21" s="61">
        <v>695</v>
      </c>
      <c r="G21" s="62"/>
    </row>
    <row r="22" spans="1:7" ht="38.25">
      <c r="A22" s="58" t="s">
        <v>565</v>
      </c>
      <c r="B22" s="63" t="s">
        <v>563</v>
      </c>
      <c r="C22" s="61" t="s">
        <v>564</v>
      </c>
      <c r="D22" s="61">
        <v>10.6</v>
      </c>
      <c r="E22" s="61">
        <v>10.3</v>
      </c>
      <c r="F22" s="61">
        <v>10.3</v>
      </c>
      <c r="G22" s="62"/>
    </row>
    <row r="23" spans="1:7" ht="140.25">
      <c r="A23" s="58" t="s">
        <v>568</v>
      </c>
      <c r="B23" s="63" t="s">
        <v>566</v>
      </c>
      <c r="C23" s="61" t="s">
        <v>564</v>
      </c>
      <c r="D23" s="61">
        <v>2.3</v>
      </c>
      <c r="E23" s="61">
        <v>1.6</v>
      </c>
      <c r="F23" s="61">
        <v>1.71</v>
      </c>
      <c r="G23" s="64" t="s">
        <v>567</v>
      </c>
    </row>
    <row r="24" spans="1:7" ht="63.75">
      <c r="A24" s="58" t="s">
        <v>571</v>
      </c>
      <c r="B24" s="60" t="s">
        <v>560</v>
      </c>
      <c r="C24" s="61" t="s">
        <v>561</v>
      </c>
      <c r="D24" s="61">
        <v>82</v>
      </c>
      <c r="E24" s="61">
        <v>81.6</v>
      </c>
      <c r="F24" s="61">
        <v>83</v>
      </c>
      <c r="G24" s="62"/>
    </row>
  </sheetData>
  <sheetProtection/>
  <mergeCells count="11">
    <mergeCell ref="E6:F6"/>
    <mergeCell ref="B19:G19"/>
    <mergeCell ref="B14:G14"/>
    <mergeCell ref="B9:G9"/>
    <mergeCell ref="A3:G3"/>
    <mergeCell ref="A5:A7"/>
    <mergeCell ref="B5:B7"/>
    <mergeCell ref="C5:C7"/>
    <mergeCell ref="D5:F5"/>
    <mergeCell ref="G5:G7"/>
    <mergeCell ref="D6:D7"/>
  </mergeCells>
  <printOptions/>
  <pageMargins left="0.7874015748031497" right="0.7874015748031497" top="0.7874015748031497" bottom="0.3937007874015748" header="0.1968503937007874" footer="0.1968503937007874"/>
  <pageSetup firstPageNumber="87" useFirstPageNumber="1" fitToHeight="0" fitToWidth="1" horizontalDpi="600" verticalDpi="600" orientation="landscape" paperSize="9" scale="95" r:id="rId1"/>
  <headerFooter alignWithMargins="0">
    <oddFooter>&amp;R&amp;P</oddFooter>
  </headerFooter>
  <rowBreaks count="1" manualBreakCount="1">
    <brk id="13" max="255"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J180"/>
  <sheetViews>
    <sheetView view="pageBreakPreview" zoomScaleSheetLayoutView="100" workbookViewId="0" topLeftCell="A1">
      <selection activeCell="A1" sqref="A1"/>
    </sheetView>
  </sheetViews>
  <sheetFormatPr defaultColWidth="9.00390625" defaultRowHeight="12.75"/>
  <cols>
    <col min="1" max="1" width="6.125" style="149" customWidth="1"/>
    <col min="2" max="2" width="32.00390625" style="149" customWidth="1"/>
    <col min="3" max="3" width="14.75390625" style="149" customWidth="1"/>
    <col min="4" max="4" width="8.75390625" style="149" customWidth="1"/>
    <col min="5" max="6" width="8.125" style="149" customWidth="1"/>
    <col min="7" max="7" width="8.25390625" style="149" customWidth="1"/>
    <col min="8" max="8" width="18.25390625" style="149" customWidth="1"/>
    <col min="9" max="9" width="20.25390625" style="149" customWidth="1"/>
    <col min="10" max="10" width="18.125" style="244" customWidth="1"/>
    <col min="11" max="16384" width="9.125" style="149" customWidth="1"/>
  </cols>
  <sheetData>
    <row r="1" s="148" customFormat="1" ht="16.5" customHeight="1">
      <c r="J1" s="240" t="s">
        <v>19</v>
      </c>
    </row>
    <row r="2" s="148" customFormat="1" ht="18.75" customHeight="1">
      <c r="J2" s="241"/>
    </row>
    <row r="3" spans="1:10" ht="15.75">
      <c r="A3" s="553" t="s">
        <v>42</v>
      </c>
      <c r="B3" s="553"/>
      <c r="C3" s="553"/>
      <c r="D3" s="553"/>
      <c r="E3" s="553"/>
      <c r="F3" s="553"/>
      <c r="G3" s="553"/>
      <c r="H3" s="553"/>
      <c r="I3" s="553"/>
      <c r="J3" s="553"/>
    </row>
    <row r="4" spans="1:10" ht="15.75">
      <c r="A4" s="553" t="s">
        <v>41</v>
      </c>
      <c r="B4" s="553"/>
      <c r="C4" s="553"/>
      <c r="D4" s="553"/>
      <c r="E4" s="553"/>
      <c r="F4" s="553"/>
      <c r="G4" s="553"/>
      <c r="H4" s="553"/>
      <c r="I4" s="553"/>
      <c r="J4" s="553"/>
    </row>
    <row r="5" spans="1:10" ht="33" customHeight="1">
      <c r="A5" s="553" t="s">
        <v>891</v>
      </c>
      <c r="B5" s="553"/>
      <c r="C5" s="553"/>
      <c r="D5" s="553"/>
      <c r="E5" s="553"/>
      <c r="F5" s="553"/>
      <c r="G5" s="553"/>
      <c r="H5" s="553"/>
      <c r="I5" s="553"/>
      <c r="J5" s="553"/>
    </row>
    <row r="6" s="148" customFormat="1" ht="15">
      <c r="J6" s="241"/>
    </row>
    <row r="7" spans="1:10" s="150" customFormat="1" ht="21.75" customHeight="1">
      <c r="A7" s="557" t="s">
        <v>25</v>
      </c>
      <c r="B7" s="557" t="s">
        <v>53</v>
      </c>
      <c r="C7" s="557" t="s">
        <v>40</v>
      </c>
      <c r="D7" s="554" t="s">
        <v>39</v>
      </c>
      <c r="E7" s="555"/>
      <c r="F7" s="554" t="s">
        <v>38</v>
      </c>
      <c r="G7" s="555"/>
      <c r="H7" s="554" t="s">
        <v>37</v>
      </c>
      <c r="I7" s="555"/>
      <c r="J7" s="556" t="s">
        <v>36</v>
      </c>
    </row>
    <row r="8" spans="1:10" s="150" customFormat="1" ht="41.25" customHeight="1">
      <c r="A8" s="558"/>
      <c r="B8" s="558"/>
      <c r="C8" s="558"/>
      <c r="D8" s="151" t="s">
        <v>35</v>
      </c>
      <c r="E8" s="151" t="s">
        <v>34</v>
      </c>
      <c r="F8" s="151" t="s">
        <v>35</v>
      </c>
      <c r="G8" s="151" t="s">
        <v>34</v>
      </c>
      <c r="H8" s="151" t="s">
        <v>33</v>
      </c>
      <c r="I8" s="233" t="s">
        <v>32</v>
      </c>
      <c r="J8" s="556"/>
    </row>
    <row r="9" spans="1:10" s="148" customFormat="1" ht="17.25" customHeight="1">
      <c r="A9" s="152">
        <v>1</v>
      </c>
      <c r="B9" s="152">
        <v>2</v>
      </c>
      <c r="C9" s="152">
        <v>4</v>
      </c>
      <c r="D9" s="152">
        <v>5</v>
      </c>
      <c r="E9" s="152">
        <v>6</v>
      </c>
      <c r="F9" s="152">
        <v>7</v>
      </c>
      <c r="G9" s="152">
        <v>8</v>
      </c>
      <c r="H9" s="152">
        <v>9</v>
      </c>
      <c r="I9" s="234">
        <v>10</v>
      </c>
      <c r="J9" s="152">
        <v>11</v>
      </c>
    </row>
    <row r="10" spans="1:10" s="153" customFormat="1" ht="17.25" customHeight="1">
      <c r="A10" s="556" t="s">
        <v>114</v>
      </c>
      <c r="B10" s="556"/>
      <c r="C10" s="556"/>
      <c r="D10" s="556"/>
      <c r="E10" s="556"/>
      <c r="F10" s="556"/>
      <c r="G10" s="556"/>
      <c r="H10" s="556"/>
      <c r="I10" s="556"/>
      <c r="J10" s="556"/>
    </row>
    <row r="11" spans="1:10" s="153" customFormat="1" ht="151.5" customHeight="1">
      <c r="A11" s="154" t="s">
        <v>8</v>
      </c>
      <c r="B11" s="249" t="s">
        <v>115</v>
      </c>
      <c r="C11" s="151" t="s">
        <v>154</v>
      </c>
      <c r="D11" s="151" t="s">
        <v>129</v>
      </c>
      <c r="E11" s="151" t="s">
        <v>117</v>
      </c>
      <c r="F11" s="151" t="s">
        <v>129</v>
      </c>
      <c r="G11" s="151" t="s">
        <v>117</v>
      </c>
      <c r="H11" s="155" t="s">
        <v>703</v>
      </c>
      <c r="I11" s="235" t="s">
        <v>704</v>
      </c>
      <c r="J11" s="151" t="s">
        <v>705</v>
      </c>
    </row>
    <row r="12" spans="1:10" s="153" customFormat="1" ht="126" customHeight="1">
      <c r="A12" s="154" t="s">
        <v>63</v>
      </c>
      <c r="B12" s="151" t="s">
        <v>162</v>
      </c>
      <c r="C12" s="151" t="s">
        <v>154</v>
      </c>
      <c r="D12" s="151" t="s">
        <v>129</v>
      </c>
      <c r="E12" s="151" t="s">
        <v>140</v>
      </c>
      <c r="F12" s="151" t="s">
        <v>129</v>
      </c>
      <c r="G12" s="151" t="s">
        <v>140</v>
      </c>
      <c r="H12" s="155" t="s">
        <v>931</v>
      </c>
      <c r="I12" s="235" t="s">
        <v>932</v>
      </c>
      <c r="J12" s="151" t="s">
        <v>118</v>
      </c>
    </row>
    <row r="13" spans="1:10" s="153" customFormat="1" ht="117.75" customHeight="1">
      <c r="A13" s="154" t="s">
        <v>933</v>
      </c>
      <c r="B13" s="151" t="s">
        <v>164</v>
      </c>
      <c r="C13" s="151" t="s">
        <v>154</v>
      </c>
      <c r="D13" s="151" t="s">
        <v>129</v>
      </c>
      <c r="E13" s="151" t="s">
        <v>121</v>
      </c>
      <c r="F13" s="151" t="s">
        <v>126</v>
      </c>
      <c r="G13" s="151" t="s">
        <v>117</v>
      </c>
      <c r="H13" s="155" t="s">
        <v>935</v>
      </c>
      <c r="I13" s="235" t="s">
        <v>792</v>
      </c>
      <c r="J13" s="151" t="s">
        <v>936</v>
      </c>
    </row>
    <row r="14" spans="1:10" s="153" customFormat="1" ht="89.25">
      <c r="A14" s="154" t="s">
        <v>934</v>
      </c>
      <c r="B14" s="151" t="s">
        <v>165</v>
      </c>
      <c r="C14" s="151" t="s">
        <v>154</v>
      </c>
      <c r="D14" s="151" t="s">
        <v>137</v>
      </c>
      <c r="E14" s="151" t="s">
        <v>117</v>
      </c>
      <c r="F14" s="151" t="s">
        <v>139</v>
      </c>
      <c r="G14" s="151" t="s">
        <v>121</v>
      </c>
      <c r="H14" s="155" t="s">
        <v>937</v>
      </c>
      <c r="I14" s="235" t="s">
        <v>938</v>
      </c>
      <c r="J14" s="151"/>
    </row>
    <row r="15" spans="1:10" s="153" customFormat="1" ht="75" customHeight="1">
      <c r="A15" s="231" t="s">
        <v>166</v>
      </c>
      <c r="B15" s="151" t="s">
        <v>167</v>
      </c>
      <c r="C15" s="151" t="s">
        <v>154</v>
      </c>
      <c r="D15" s="151" t="s">
        <v>796</v>
      </c>
      <c r="E15" s="151" t="s">
        <v>796</v>
      </c>
      <c r="F15" s="151" t="s">
        <v>796</v>
      </c>
      <c r="G15" s="151" t="s">
        <v>796</v>
      </c>
      <c r="H15" s="155" t="s">
        <v>796</v>
      </c>
      <c r="I15" s="235" t="s">
        <v>796</v>
      </c>
      <c r="J15" s="151" t="s">
        <v>118</v>
      </c>
    </row>
    <row r="16" spans="1:10" s="153" customFormat="1" ht="60" customHeight="1">
      <c r="A16" s="231"/>
      <c r="B16" s="249" t="s">
        <v>1065</v>
      </c>
      <c r="C16" s="151"/>
      <c r="D16" s="151" t="s">
        <v>807</v>
      </c>
      <c r="E16" s="151" t="s">
        <v>1066</v>
      </c>
      <c r="F16" s="151" t="s">
        <v>807</v>
      </c>
      <c r="G16" s="151" t="s">
        <v>807</v>
      </c>
      <c r="H16" s="155"/>
      <c r="I16" s="235"/>
      <c r="J16" s="151"/>
    </row>
    <row r="17" spans="1:10" s="153" customFormat="1" ht="105">
      <c r="A17" s="154" t="s">
        <v>939</v>
      </c>
      <c r="B17" s="156" t="s">
        <v>170</v>
      </c>
      <c r="C17" s="156" t="s">
        <v>887</v>
      </c>
      <c r="D17" s="154" t="s">
        <v>129</v>
      </c>
      <c r="E17" s="154" t="s">
        <v>121</v>
      </c>
      <c r="F17" s="154" t="s">
        <v>796</v>
      </c>
      <c r="G17" s="154" t="s">
        <v>796</v>
      </c>
      <c r="H17" s="151"/>
      <c r="I17" s="233"/>
      <c r="J17" s="152" t="s">
        <v>888</v>
      </c>
    </row>
    <row r="18" spans="1:10" s="153" customFormat="1" ht="57">
      <c r="A18" s="154"/>
      <c r="B18" s="250" t="s">
        <v>116</v>
      </c>
      <c r="C18" s="232"/>
      <c r="D18" s="154" t="s">
        <v>4</v>
      </c>
      <c r="E18" s="154" t="s">
        <v>121</v>
      </c>
      <c r="F18" s="154" t="s">
        <v>4</v>
      </c>
      <c r="G18" s="154" t="s">
        <v>4</v>
      </c>
      <c r="H18" s="151" t="s">
        <v>4</v>
      </c>
      <c r="I18" s="233" t="s">
        <v>4</v>
      </c>
      <c r="J18" s="232"/>
    </row>
    <row r="19" spans="1:10" s="153" customFormat="1" ht="135">
      <c r="A19" s="154" t="s">
        <v>171</v>
      </c>
      <c r="B19" s="156" t="s">
        <v>172</v>
      </c>
      <c r="C19" s="151" t="s">
        <v>154</v>
      </c>
      <c r="D19" s="154" t="s">
        <v>126</v>
      </c>
      <c r="E19" s="154" t="s">
        <v>121</v>
      </c>
      <c r="F19" s="154" t="s">
        <v>126</v>
      </c>
      <c r="G19" s="154" t="s">
        <v>121</v>
      </c>
      <c r="H19" s="151" t="s">
        <v>941</v>
      </c>
      <c r="I19" s="233" t="s">
        <v>942</v>
      </c>
      <c r="J19" s="232" t="s">
        <v>118</v>
      </c>
    </row>
    <row r="20" spans="1:10" s="153" customFormat="1" ht="135">
      <c r="A20" s="154" t="s">
        <v>173</v>
      </c>
      <c r="B20" s="156" t="s">
        <v>174</v>
      </c>
      <c r="C20" s="232" t="s">
        <v>223</v>
      </c>
      <c r="D20" s="154" t="s">
        <v>137</v>
      </c>
      <c r="E20" s="154" t="s">
        <v>139</v>
      </c>
      <c r="F20" s="154" t="s">
        <v>137</v>
      </c>
      <c r="G20" s="154" t="s">
        <v>139</v>
      </c>
      <c r="H20" s="151" t="s">
        <v>943</v>
      </c>
      <c r="I20" s="233" t="s">
        <v>944</v>
      </c>
      <c r="J20" s="232" t="s">
        <v>118</v>
      </c>
    </row>
    <row r="21" spans="1:10" s="153" customFormat="1" ht="42.75">
      <c r="A21" s="154"/>
      <c r="B21" s="250" t="s">
        <v>809</v>
      </c>
      <c r="C21" s="232"/>
      <c r="D21" s="154" t="s">
        <v>807</v>
      </c>
      <c r="E21" s="154" t="s">
        <v>139</v>
      </c>
      <c r="F21" s="154" t="s">
        <v>807</v>
      </c>
      <c r="G21" s="154" t="s">
        <v>139</v>
      </c>
      <c r="H21" s="151"/>
      <c r="I21" s="233"/>
      <c r="J21" s="232"/>
    </row>
    <row r="22" spans="1:10" s="153" customFormat="1" ht="180" customHeight="1">
      <c r="A22" s="154" t="s">
        <v>176</v>
      </c>
      <c r="B22" s="156" t="s">
        <v>177</v>
      </c>
      <c r="C22" s="151" t="s">
        <v>154</v>
      </c>
      <c r="D22" s="154" t="s">
        <v>126</v>
      </c>
      <c r="E22" s="154" t="s">
        <v>121</v>
      </c>
      <c r="F22" s="154" t="s">
        <v>127</v>
      </c>
      <c r="G22" s="154" t="s">
        <v>121</v>
      </c>
      <c r="H22" s="151" t="s">
        <v>945</v>
      </c>
      <c r="I22" s="233" t="s">
        <v>946</v>
      </c>
      <c r="J22" s="232" t="s">
        <v>118</v>
      </c>
    </row>
    <row r="23" spans="1:10" s="153" customFormat="1" ht="99.75">
      <c r="A23" s="154"/>
      <c r="B23" s="250" t="s">
        <v>1063</v>
      </c>
      <c r="C23" s="232"/>
      <c r="D23" s="154" t="s">
        <v>807</v>
      </c>
      <c r="E23" s="154" t="s">
        <v>121</v>
      </c>
      <c r="F23" s="154" t="s">
        <v>807</v>
      </c>
      <c r="G23" s="154" t="s">
        <v>121</v>
      </c>
      <c r="H23" s="151"/>
      <c r="I23" s="233"/>
      <c r="J23" s="232"/>
    </row>
    <row r="24" spans="1:10" s="153" customFormat="1" ht="105">
      <c r="A24" s="154" t="s">
        <v>179</v>
      </c>
      <c r="B24" s="156" t="s">
        <v>180</v>
      </c>
      <c r="C24" s="151" t="s">
        <v>154</v>
      </c>
      <c r="D24" s="154" t="s">
        <v>126</v>
      </c>
      <c r="E24" s="154" t="s">
        <v>121</v>
      </c>
      <c r="F24" s="154" t="s">
        <v>796</v>
      </c>
      <c r="G24" s="154" t="s">
        <v>796</v>
      </c>
      <c r="H24" s="151" t="s">
        <v>952</v>
      </c>
      <c r="I24" s="233" t="s">
        <v>953</v>
      </c>
      <c r="J24" s="232" t="s">
        <v>806</v>
      </c>
    </row>
    <row r="25" spans="1:10" s="153" customFormat="1" ht="75">
      <c r="A25" s="154" t="s">
        <v>181</v>
      </c>
      <c r="B25" s="156" t="s">
        <v>182</v>
      </c>
      <c r="C25" s="151" t="s">
        <v>154</v>
      </c>
      <c r="D25" s="154" t="s">
        <v>137</v>
      </c>
      <c r="E25" s="154" t="s">
        <v>139</v>
      </c>
      <c r="F25" s="154" t="s">
        <v>796</v>
      </c>
      <c r="G25" s="154" t="s">
        <v>796</v>
      </c>
      <c r="H25" s="151" t="s">
        <v>954</v>
      </c>
      <c r="I25" s="233" t="s">
        <v>948</v>
      </c>
      <c r="J25" s="232" t="s">
        <v>118</v>
      </c>
    </row>
    <row r="26" spans="1:10" s="153" customFormat="1" ht="195">
      <c r="A26" s="154" t="s">
        <v>184</v>
      </c>
      <c r="B26" s="156" t="s">
        <v>185</v>
      </c>
      <c r="C26" s="151" t="s">
        <v>154</v>
      </c>
      <c r="D26" s="154" t="s">
        <v>140</v>
      </c>
      <c r="E26" s="154" t="s">
        <v>121</v>
      </c>
      <c r="F26" s="154" t="s">
        <v>137</v>
      </c>
      <c r="G26" s="154" t="s">
        <v>117</v>
      </c>
      <c r="H26" s="151" t="s">
        <v>955</v>
      </c>
      <c r="I26" s="233" t="s">
        <v>949</v>
      </c>
      <c r="J26" s="232" t="s">
        <v>118</v>
      </c>
    </row>
    <row r="27" spans="1:10" s="153" customFormat="1" ht="156" customHeight="1">
      <c r="A27" s="154" t="s">
        <v>186</v>
      </c>
      <c r="B27" s="156" t="s">
        <v>187</v>
      </c>
      <c r="C27" s="151" t="s">
        <v>154</v>
      </c>
      <c r="D27" s="154" t="s">
        <v>140</v>
      </c>
      <c r="E27" s="154" t="s">
        <v>121</v>
      </c>
      <c r="F27" s="154" t="s">
        <v>137</v>
      </c>
      <c r="G27" s="154" t="s">
        <v>139</v>
      </c>
      <c r="H27" s="151" t="s">
        <v>955</v>
      </c>
      <c r="I27" s="233" t="s">
        <v>950</v>
      </c>
      <c r="J27" s="232" t="s">
        <v>118</v>
      </c>
    </row>
    <row r="28" spans="1:10" s="153" customFormat="1" ht="213" customHeight="1">
      <c r="A28" s="154" t="s">
        <v>188</v>
      </c>
      <c r="B28" s="156" t="s">
        <v>189</v>
      </c>
      <c r="C28" s="151" t="s">
        <v>154</v>
      </c>
      <c r="D28" s="154" t="s">
        <v>796</v>
      </c>
      <c r="E28" s="154" t="s">
        <v>796</v>
      </c>
      <c r="F28" s="154"/>
      <c r="G28" s="154"/>
      <c r="H28" s="151" t="s">
        <v>956</v>
      </c>
      <c r="I28" s="233" t="s">
        <v>957</v>
      </c>
      <c r="J28" s="232" t="s">
        <v>118</v>
      </c>
    </row>
    <row r="29" spans="1:10" s="153" customFormat="1" ht="99.75">
      <c r="A29" s="154" t="s">
        <v>9</v>
      </c>
      <c r="B29" s="249" t="s">
        <v>119</v>
      </c>
      <c r="C29" s="151" t="s">
        <v>426</v>
      </c>
      <c r="D29" s="154" t="s">
        <v>129</v>
      </c>
      <c r="E29" s="154" t="s">
        <v>117</v>
      </c>
      <c r="F29" s="154" t="s">
        <v>129</v>
      </c>
      <c r="G29" s="154" t="s">
        <v>117</v>
      </c>
      <c r="H29" s="151" t="s">
        <v>130</v>
      </c>
      <c r="I29" s="233" t="s">
        <v>130</v>
      </c>
      <c r="J29" s="152" t="s">
        <v>118</v>
      </c>
    </row>
    <row r="30" spans="1:10" s="153" customFormat="1" ht="79.5" customHeight="1">
      <c r="A30" s="154" t="s">
        <v>12</v>
      </c>
      <c r="B30" s="151" t="s">
        <v>191</v>
      </c>
      <c r="C30" s="151" t="s">
        <v>426</v>
      </c>
      <c r="D30" s="248" t="s">
        <v>121</v>
      </c>
      <c r="E30" s="248" t="s">
        <v>121</v>
      </c>
      <c r="F30" s="248" t="s">
        <v>121</v>
      </c>
      <c r="G30" s="248" t="s">
        <v>121</v>
      </c>
      <c r="H30" s="151" t="s">
        <v>959</v>
      </c>
      <c r="I30" s="234" t="s">
        <v>961</v>
      </c>
      <c r="J30" s="152" t="s">
        <v>118</v>
      </c>
    </row>
    <row r="31" spans="1:10" s="153" customFormat="1" ht="91.5" customHeight="1">
      <c r="A31" s="154" t="s">
        <v>192</v>
      </c>
      <c r="B31" s="151" t="s">
        <v>193</v>
      </c>
      <c r="C31" s="151" t="s">
        <v>426</v>
      </c>
      <c r="D31" s="245" t="s">
        <v>126</v>
      </c>
      <c r="E31" s="245" t="s">
        <v>121</v>
      </c>
      <c r="F31" s="245" t="s">
        <v>126</v>
      </c>
      <c r="G31" s="245" t="s">
        <v>121</v>
      </c>
      <c r="H31" s="151" t="s">
        <v>960</v>
      </c>
      <c r="I31" s="233" t="s">
        <v>962</v>
      </c>
      <c r="J31" s="152" t="s">
        <v>118</v>
      </c>
    </row>
    <row r="32" spans="1:10" s="153" customFormat="1" ht="107.25" customHeight="1">
      <c r="A32" s="154"/>
      <c r="B32" s="250" t="s">
        <v>811</v>
      </c>
      <c r="C32" s="156" t="s">
        <v>120</v>
      </c>
      <c r="D32" s="247" t="s">
        <v>4</v>
      </c>
      <c r="E32" s="247" t="s">
        <v>121</v>
      </c>
      <c r="F32" s="247" t="s">
        <v>4</v>
      </c>
      <c r="G32" s="247" t="s">
        <v>121</v>
      </c>
      <c r="H32" s="152" t="s">
        <v>4</v>
      </c>
      <c r="I32" s="234" t="s">
        <v>4</v>
      </c>
      <c r="J32" s="152" t="s">
        <v>118</v>
      </c>
    </row>
    <row r="33" spans="1:10" s="153" customFormat="1" ht="79.5" customHeight="1">
      <c r="A33" s="154" t="s">
        <v>197</v>
      </c>
      <c r="B33" s="151" t="s">
        <v>198</v>
      </c>
      <c r="C33" s="151" t="s">
        <v>426</v>
      </c>
      <c r="D33" s="248" t="s">
        <v>796</v>
      </c>
      <c r="E33" s="248" t="s">
        <v>796</v>
      </c>
      <c r="F33" s="248" t="s">
        <v>796</v>
      </c>
      <c r="G33" s="248" t="s">
        <v>796</v>
      </c>
      <c r="H33" s="152" t="s">
        <v>796</v>
      </c>
      <c r="I33" s="234" t="s">
        <v>796</v>
      </c>
      <c r="J33" s="152" t="s">
        <v>118</v>
      </c>
    </row>
    <row r="34" spans="1:10" s="153" customFormat="1" ht="120">
      <c r="A34" s="154" t="s">
        <v>199</v>
      </c>
      <c r="B34" s="151" t="s">
        <v>200</v>
      </c>
      <c r="C34" s="151" t="s">
        <v>426</v>
      </c>
      <c r="D34" s="246" t="s">
        <v>121</v>
      </c>
      <c r="E34" s="246" t="s">
        <v>121</v>
      </c>
      <c r="F34" s="247" t="s">
        <v>121</v>
      </c>
      <c r="G34" s="247" t="s">
        <v>121</v>
      </c>
      <c r="H34" s="151" t="s">
        <v>963</v>
      </c>
      <c r="I34" s="233" t="s">
        <v>964</v>
      </c>
      <c r="J34" s="152" t="s">
        <v>118</v>
      </c>
    </row>
    <row r="35" spans="1:10" s="153" customFormat="1" ht="102.75" customHeight="1">
      <c r="A35" s="154"/>
      <c r="B35" s="250" t="s">
        <v>889</v>
      </c>
      <c r="C35" s="156" t="s">
        <v>120</v>
      </c>
      <c r="D35" s="247" t="s">
        <v>4</v>
      </c>
      <c r="E35" s="247" t="s">
        <v>121</v>
      </c>
      <c r="F35" s="247" t="s">
        <v>4</v>
      </c>
      <c r="G35" s="247" t="s">
        <v>121</v>
      </c>
      <c r="H35" s="151" t="s">
        <v>4</v>
      </c>
      <c r="I35" s="233" t="s">
        <v>4</v>
      </c>
      <c r="J35" s="157" t="s">
        <v>118</v>
      </c>
    </row>
    <row r="36" spans="1:10" s="153" customFormat="1" ht="94.5" customHeight="1">
      <c r="A36" s="154" t="s">
        <v>204</v>
      </c>
      <c r="B36" s="151" t="s">
        <v>205</v>
      </c>
      <c r="C36" s="151" t="s">
        <v>426</v>
      </c>
      <c r="D36" s="58" t="s">
        <v>129</v>
      </c>
      <c r="E36" s="58" t="s">
        <v>137</v>
      </c>
      <c r="F36" s="247" t="s">
        <v>129</v>
      </c>
      <c r="G36" s="247" t="s">
        <v>143</v>
      </c>
      <c r="H36" s="151" t="s">
        <v>966</v>
      </c>
      <c r="I36" s="233" t="s">
        <v>965</v>
      </c>
      <c r="J36" s="152" t="s">
        <v>118</v>
      </c>
    </row>
    <row r="37" spans="1:10" s="153" customFormat="1" ht="75">
      <c r="A37" s="154" t="s">
        <v>13</v>
      </c>
      <c r="B37" s="249" t="s">
        <v>123</v>
      </c>
      <c r="C37" s="151" t="s">
        <v>154</v>
      </c>
      <c r="D37" s="152" t="s">
        <v>129</v>
      </c>
      <c r="E37" s="152" t="s">
        <v>117</v>
      </c>
      <c r="F37" s="152" t="s">
        <v>129</v>
      </c>
      <c r="G37" s="152" t="s">
        <v>117</v>
      </c>
      <c r="H37" s="155" t="s">
        <v>708</v>
      </c>
      <c r="I37" s="235" t="s">
        <v>709</v>
      </c>
      <c r="J37" s="151" t="s">
        <v>118</v>
      </c>
    </row>
    <row r="38" spans="1:10" s="153" customFormat="1" ht="178.5">
      <c r="A38" s="154" t="s">
        <v>208</v>
      </c>
      <c r="B38" s="151" t="s">
        <v>810</v>
      </c>
      <c r="C38" s="151" t="s">
        <v>154</v>
      </c>
      <c r="D38" s="58" t="s">
        <v>139</v>
      </c>
      <c r="E38" s="247" t="s">
        <v>139</v>
      </c>
      <c r="F38" s="247" t="s">
        <v>126</v>
      </c>
      <c r="G38" s="58" t="s">
        <v>126</v>
      </c>
      <c r="H38" s="155" t="s">
        <v>971</v>
      </c>
      <c r="I38" s="235" t="s">
        <v>972</v>
      </c>
      <c r="J38" s="151" t="s">
        <v>118</v>
      </c>
    </row>
    <row r="39" spans="1:10" s="153" customFormat="1" ht="42.75">
      <c r="A39" s="154"/>
      <c r="B39" s="249" t="s">
        <v>1061</v>
      </c>
      <c r="C39" s="252"/>
      <c r="D39" s="58" t="s">
        <v>807</v>
      </c>
      <c r="E39" s="247" t="s">
        <v>126</v>
      </c>
      <c r="F39" s="247" t="s">
        <v>807</v>
      </c>
      <c r="G39" s="58" t="s">
        <v>815</v>
      </c>
      <c r="H39" s="155"/>
      <c r="I39" s="235"/>
      <c r="J39" s="252"/>
    </row>
    <row r="40" spans="1:10" s="153" customFormat="1" ht="114.75">
      <c r="A40" s="154" t="s">
        <v>967</v>
      </c>
      <c r="B40" s="151" t="s">
        <v>210</v>
      </c>
      <c r="C40" s="151" t="s">
        <v>154</v>
      </c>
      <c r="D40" s="152" t="s">
        <v>129</v>
      </c>
      <c r="E40" s="152" t="s">
        <v>139</v>
      </c>
      <c r="F40" s="152" t="s">
        <v>129</v>
      </c>
      <c r="G40" s="152" t="s">
        <v>126</v>
      </c>
      <c r="H40" s="155" t="s">
        <v>973</v>
      </c>
      <c r="I40" s="235" t="s">
        <v>974</v>
      </c>
      <c r="J40" s="151" t="s">
        <v>118</v>
      </c>
    </row>
    <row r="41" spans="1:10" s="153" customFormat="1" ht="117.75" customHeight="1">
      <c r="A41" s="154"/>
      <c r="B41" s="249" t="s">
        <v>818</v>
      </c>
      <c r="C41" s="151"/>
      <c r="D41" s="152" t="s">
        <v>807</v>
      </c>
      <c r="E41" s="152" t="s">
        <v>126</v>
      </c>
      <c r="F41" s="152" t="s">
        <v>807</v>
      </c>
      <c r="G41" s="152" t="s">
        <v>126</v>
      </c>
      <c r="H41" s="155"/>
      <c r="I41" s="235"/>
      <c r="J41" s="151"/>
    </row>
    <row r="42" spans="1:10" s="153" customFormat="1" ht="90">
      <c r="A42" s="154" t="s">
        <v>211</v>
      </c>
      <c r="B42" s="151" t="s">
        <v>212</v>
      </c>
      <c r="C42" s="151" t="s">
        <v>426</v>
      </c>
      <c r="D42" s="58" t="s">
        <v>127</v>
      </c>
      <c r="E42" s="247" t="s">
        <v>127</v>
      </c>
      <c r="F42" s="247" t="s">
        <v>127</v>
      </c>
      <c r="G42" s="58" t="s">
        <v>126</v>
      </c>
      <c r="H42" s="155" t="s">
        <v>975</v>
      </c>
      <c r="I42" s="235" t="s">
        <v>823</v>
      </c>
      <c r="J42" s="151" t="s">
        <v>118</v>
      </c>
    </row>
    <row r="43" spans="1:10" s="153" customFormat="1" ht="102.75" customHeight="1">
      <c r="A43" s="154"/>
      <c r="B43" s="250" t="s">
        <v>1064</v>
      </c>
      <c r="C43" s="156" t="s">
        <v>125</v>
      </c>
      <c r="D43" s="154" t="s">
        <v>4</v>
      </c>
      <c r="E43" s="154" t="s">
        <v>127</v>
      </c>
      <c r="F43" s="154" t="s">
        <v>4</v>
      </c>
      <c r="G43" s="154" t="s">
        <v>126</v>
      </c>
      <c r="H43" s="151" t="s">
        <v>4</v>
      </c>
      <c r="I43" s="233" t="s">
        <v>4</v>
      </c>
      <c r="J43" s="152" t="s">
        <v>890</v>
      </c>
    </row>
    <row r="44" spans="1:10" s="153" customFormat="1" ht="105">
      <c r="A44" s="154" t="s">
        <v>968</v>
      </c>
      <c r="B44" s="151" t="s">
        <v>215</v>
      </c>
      <c r="C44" s="151" t="s">
        <v>154</v>
      </c>
      <c r="D44" s="152" t="s">
        <v>129</v>
      </c>
      <c r="E44" s="152" t="s">
        <v>140</v>
      </c>
      <c r="F44" s="152" t="s">
        <v>129</v>
      </c>
      <c r="G44" s="152" t="s">
        <v>826</v>
      </c>
      <c r="H44" s="155" t="s">
        <v>976</v>
      </c>
      <c r="I44" s="235" t="s">
        <v>977</v>
      </c>
      <c r="J44" s="151" t="s">
        <v>118</v>
      </c>
    </row>
    <row r="45" spans="1:10" s="153" customFormat="1" ht="105">
      <c r="A45" s="154" t="s">
        <v>969</v>
      </c>
      <c r="B45" s="151" t="s">
        <v>825</v>
      </c>
      <c r="C45" s="151" t="s">
        <v>154</v>
      </c>
      <c r="D45" s="58" t="s">
        <v>140</v>
      </c>
      <c r="E45" s="247" t="s">
        <v>143</v>
      </c>
      <c r="F45" s="247" t="s">
        <v>126</v>
      </c>
      <c r="G45" s="58" t="s">
        <v>126</v>
      </c>
      <c r="H45" s="155" t="s">
        <v>978</v>
      </c>
      <c r="I45" s="235" t="s">
        <v>979</v>
      </c>
      <c r="J45" s="151" t="s">
        <v>118</v>
      </c>
    </row>
    <row r="46" spans="1:10" s="153" customFormat="1" ht="102">
      <c r="A46" s="154" t="s">
        <v>970</v>
      </c>
      <c r="B46" s="151" t="s">
        <v>219</v>
      </c>
      <c r="C46" s="152" t="s">
        <v>415</v>
      </c>
      <c r="D46" s="152" t="s">
        <v>137</v>
      </c>
      <c r="E46" s="152" t="s">
        <v>137</v>
      </c>
      <c r="F46" s="152" t="s">
        <v>826</v>
      </c>
      <c r="G46" s="152" t="s">
        <v>137</v>
      </c>
      <c r="H46" s="155" t="s">
        <v>981</v>
      </c>
      <c r="I46" s="235" t="s">
        <v>980</v>
      </c>
      <c r="J46" s="151" t="s">
        <v>118</v>
      </c>
    </row>
    <row r="47" spans="1:10" s="153" customFormat="1" ht="42.75">
      <c r="A47" s="154"/>
      <c r="B47" s="249" t="s">
        <v>830</v>
      </c>
      <c r="C47" s="152"/>
      <c r="D47" s="152" t="s">
        <v>807</v>
      </c>
      <c r="E47" s="152" t="s">
        <v>139</v>
      </c>
      <c r="F47" s="152" t="s">
        <v>807</v>
      </c>
      <c r="G47" s="152" t="s">
        <v>137</v>
      </c>
      <c r="H47" s="155"/>
      <c r="I47" s="235"/>
      <c r="J47" s="151"/>
    </row>
    <row r="48" spans="1:10" s="153" customFormat="1" ht="76.5">
      <c r="A48" s="154" t="s">
        <v>221</v>
      </c>
      <c r="B48" s="151" t="s">
        <v>222</v>
      </c>
      <c r="C48" s="61" t="s">
        <v>223</v>
      </c>
      <c r="D48" s="58" t="s">
        <v>140</v>
      </c>
      <c r="E48" s="247" t="s">
        <v>117</v>
      </c>
      <c r="F48" s="247" t="s">
        <v>140</v>
      </c>
      <c r="G48" s="58" t="s">
        <v>121</v>
      </c>
      <c r="H48" s="155" t="s">
        <v>982</v>
      </c>
      <c r="I48" s="235" t="s">
        <v>832</v>
      </c>
      <c r="J48" s="151" t="s">
        <v>118</v>
      </c>
    </row>
    <row r="49" spans="1:10" s="153" customFormat="1" ht="114.75">
      <c r="A49" s="154" t="s">
        <v>224</v>
      </c>
      <c r="B49" s="151" t="s">
        <v>225</v>
      </c>
      <c r="C49" s="151" t="s">
        <v>154</v>
      </c>
      <c r="D49" s="152" t="s">
        <v>129</v>
      </c>
      <c r="E49" s="152" t="s">
        <v>815</v>
      </c>
      <c r="F49" s="152" t="s">
        <v>126</v>
      </c>
      <c r="G49" s="152" t="s">
        <v>126</v>
      </c>
      <c r="H49" s="155" t="s">
        <v>983</v>
      </c>
      <c r="I49" s="235" t="s">
        <v>834</v>
      </c>
      <c r="J49" s="151" t="s">
        <v>118</v>
      </c>
    </row>
    <row r="50" spans="1:10" s="153" customFormat="1" ht="76.5">
      <c r="A50" s="154" t="s">
        <v>579</v>
      </c>
      <c r="B50" s="249" t="s">
        <v>227</v>
      </c>
      <c r="C50" s="151" t="s">
        <v>154</v>
      </c>
      <c r="D50" s="151" t="s">
        <v>129</v>
      </c>
      <c r="E50" s="151" t="s">
        <v>117</v>
      </c>
      <c r="F50" s="151" t="s">
        <v>129</v>
      </c>
      <c r="G50" s="151" t="s">
        <v>117</v>
      </c>
      <c r="H50" s="155" t="s">
        <v>710</v>
      </c>
      <c r="I50" s="235" t="s">
        <v>711</v>
      </c>
      <c r="J50" s="151" t="s">
        <v>118</v>
      </c>
    </row>
    <row r="51" spans="1:10" s="153" customFormat="1" ht="89.25">
      <c r="A51" s="154" t="s">
        <v>984</v>
      </c>
      <c r="B51" s="151" t="s">
        <v>229</v>
      </c>
      <c r="C51" s="152" t="s">
        <v>415</v>
      </c>
      <c r="D51" s="151" t="s">
        <v>137</v>
      </c>
      <c r="E51" s="151" t="s">
        <v>139</v>
      </c>
      <c r="F51" s="151" t="s">
        <v>137</v>
      </c>
      <c r="G51" s="151" t="s">
        <v>139</v>
      </c>
      <c r="H51" s="155" t="s">
        <v>988</v>
      </c>
      <c r="I51" s="235" t="s">
        <v>835</v>
      </c>
      <c r="J51" s="151" t="s">
        <v>118</v>
      </c>
    </row>
    <row r="52" spans="1:10" s="153" customFormat="1" ht="57">
      <c r="A52" s="154"/>
      <c r="B52" s="249" t="s">
        <v>1062</v>
      </c>
      <c r="C52" s="152"/>
      <c r="D52" s="252" t="s">
        <v>807</v>
      </c>
      <c r="E52" s="252" t="s">
        <v>139</v>
      </c>
      <c r="F52" s="252" t="s">
        <v>807</v>
      </c>
      <c r="G52" s="252" t="s">
        <v>139</v>
      </c>
      <c r="H52" s="155"/>
      <c r="I52" s="235"/>
      <c r="J52" s="252"/>
    </row>
    <row r="53" spans="1:10" s="153" customFormat="1" ht="102">
      <c r="A53" s="154" t="s">
        <v>985</v>
      </c>
      <c r="B53" s="151" t="s">
        <v>232</v>
      </c>
      <c r="C53" s="151" t="s">
        <v>223</v>
      </c>
      <c r="D53" s="151" t="s">
        <v>129</v>
      </c>
      <c r="E53" s="151" t="s">
        <v>117</v>
      </c>
      <c r="F53" s="151" t="s">
        <v>129</v>
      </c>
      <c r="G53" s="151" t="s">
        <v>117</v>
      </c>
      <c r="H53" s="155"/>
      <c r="I53" s="235" t="s">
        <v>989</v>
      </c>
      <c r="J53" s="151"/>
    </row>
    <row r="54" spans="1:10" s="153" customFormat="1" ht="45">
      <c r="A54" s="154"/>
      <c r="B54" s="151" t="s">
        <v>233</v>
      </c>
      <c r="C54" s="151"/>
      <c r="D54" s="151" t="s">
        <v>807</v>
      </c>
      <c r="E54" s="151" t="s">
        <v>127</v>
      </c>
      <c r="F54" s="151" t="s">
        <v>807</v>
      </c>
      <c r="G54" s="251" t="s">
        <v>129</v>
      </c>
      <c r="H54" s="155"/>
      <c r="I54" s="235"/>
      <c r="J54" s="151"/>
    </row>
    <row r="55" spans="1:10" s="153" customFormat="1" ht="105">
      <c r="A55" s="154" t="s">
        <v>986</v>
      </c>
      <c r="B55" s="151" t="s">
        <v>235</v>
      </c>
      <c r="C55" s="151" t="s">
        <v>154</v>
      </c>
      <c r="D55" s="151" t="s">
        <v>129</v>
      </c>
      <c r="E55" s="151" t="s">
        <v>139</v>
      </c>
      <c r="F55" s="151" t="s">
        <v>126</v>
      </c>
      <c r="G55" s="151" t="s">
        <v>126</v>
      </c>
      <c r="H55" s="155" t="s">
        <v>990</v>
      </c>
      <c r="I55" s="235" t="s">
        <v>991</v>
      </c>
      <c r="J55" s="151" t="s">
        <v>992</v>
      </c>
    </row>
    <row r="56" spans="1:10" s="153" customFormat="1" ht="76.5" customHeight="1">
      <c r="A56" s="154" t="s">
        <v>987</v>
      </c>
      <c r="B56" s="151" t="s">
        <v>237</v>
      </c>
      <c r="C56" s="151" t="s">
        <v>154</v>
      </c>
      <c r="D56" s="151" t="s">
        <v>140</v>
      </c>
      <c r="E56" s="151" t="s">
        <v>126</v>
      </c>
      <c r="F56" s="151" t="s">
        <v>140</v>
      </c>
      <c r="G56" s="151" t="s">
        <v>126</v>
      </c>
      <c r="H56" s="155" t="s">
        <v>995</v>
      </c>
      <c r="I56" s="235" t="s">
        <v>996</v>
      </c>
      <c r="J56" s="151" t="s">
        <v>118</v>
      </c>
    </row>
    <row r="57" spans="1:10" s="153" customFormat="1" ht="105">
      <c r="A57" s="154" t="s">
        <v>706</v>
      </c>
      <c r="B57" s="249" t="s">
        <v>239</v>
      </c>
      <c r="C57" s="151" t="s">
        <v>712</v>
      </c>
      <c r="D57" s="151" t="s">
        <v>128</v>
      </c>
      <c r="E57" s="151" t="s">
        <v>117</v>
      </c>
      <c r="F57" s="151" t="s">
        <v>128</v>
      </c>
      <c r="G57" s="151" t="s">
        <v>117</v>
      </c>
      <c r="H57" s="155" t="s">
        <v>713</v>
      </c>
      <c r="I57" s="235" t="s">
        <v>714</v>
      </c>
      <c r="J57" s="151" t="s">
        <v>118</v>
      </c>
    </row>
    <row r="58" spans="1:10" s="153" customFormat="1" ht="178.5">
      <c r="A58" s="154" t="s">
        <v>997</v>
      </c>
      <c r="B58" s="151" t="s">
        <v>241</v>
      </c>
      <c r="C58" s="151" t="s">
        <v>712</v>
      </c>
      <c r="D58" s="151" t="s">
        <v>128</v>
      </c>
      <c r="E58" s="151" t="s">
        <v>117</v>
      </c>
      <c r="F58" s="151" t="s">
        <v>128</v>
      </c>
      <c r="G58" s="151" t="s">
        <v>117</v>
      </c>
      <c r="H58" s="155" t="s">
        <v>998</v>
      </c>
      <c r="I58" s="235" t="s">
        <v>839</v>
      </c>
      <c r="J58" s="151" t="s">
        <v>118</v>
      </c>
    </row>
    <row r="59" spans="1:10" s="153" customFormat="1" ht="30">
      <c r="A59" s="154"/>
      <c r="B59" s="151" t="s">
        <v>1007</v>
      </c>
      <c r="C59" s="151"/>
      <c r="D59" s="151" t="s">
        <v>807</v>
      </c>
      <c r="E59" s="151" t="s">
        <v>121</v>
      </c>
      <c r="F59" s="151" t="s">
        <v>807</v>
      </c>
      <c r="G59" s="151" t="s">
        <v>128</v>
      </c>
      <c r="H59" s="155"/>
      <c r="I59" s="235"/>
      <c r="J59" s="151"/>
    </row>
    <row r="60" spans="1:10" s="153" customFormat="1" ht="147.75" customHeight="1">
      <c r="A60" s="154" t="s">
        <v>707</v>
      </c>
      <c r="B60" s="249" t="s">
        <v>244</v>
      </c>
      <c r="C60" s="151" t="s">
        <v>154</v>
      </c>
      <c r="D60" s="151" t="s">
        <v>129</v>
      </c>
      <c r="E60" s="151" t="s">
        <v>117</v>
      </c>
      <c r="F60" s="151" t="s">
        <v>129</v>
      </c>
      <c r="G60" s="151" t="s">
        <v>117</v>
      </c>
      <c r="H60" s="155" t="s">
        <v>715</v>
      </c>
      <c r="I60" s="235" t="s">
        <v>716</v>
      </c>
      <c r="J60" s="151" t="s">
        <v>118</v>
      </c>
    </row>
    <row r="61" spans="1:10" s="153" customFormat="1" ht="105">
      <c r="A61" s="154" t="s">
        <v>245</v>
      </c>
      <c r="B61" s="151" t="s">
        <v>246</v>
      </c>
      <c r="C61" s="151" t="s">
        <v>154</v>
      </c>
      <c r="D61" s="151" t="s">
        <v>129</v>
      </c>
      <c r="E61" s="151" t="s">
        <v>117</v>
      </c>
      <c r="F61" s="151" t="s">
        <v>139</v>
      </c>
      <c r="G61" s="151" t="s">
        <v>117</v>
      </c>
      <c r="H61" s="155" t="s">
        <v>1000</v>
      </c>
      <c r="I61" s="235" t="s">
        <v>999</v>
      </c>
      <c r="J61" s="151" t="s">
        <v>118</v>
      </c>
    </row>
    <row r="62" spans="1:10" s="153" customFormat="1" ht="102">
      <c r="A62" s="154" t="s">
        <v>247</v>
      </c>
      <c r="B62" s="151" t="s">
        <v>248</v>
      </c>
      <c r="C62" s="151" t="s">
        <v>154</v>
      </c>
      <c r="D62" s="151" t="s">
        <v>129</v>
      </c>
      <c r="E62" s="151" t="s">
        <v>117</v>
      </c>
      <c r="F62" s="251" t="s">
        <v>143</v>
      </c>
      <c r="G62" s="151" t="s">
        <v>117</v>
      </c>
      <c r="H62" s="155" t="s">
        <v>1001</v>
      </c>
      <c r="I62" s="235" t="s">
        <v>843</v>
      </c>
      <c r="J62" s="151" t="s">
        <v>118</v>
      </c>
    </row>
    <row r="63" spans="1:10" s="153" customFormat="1" ht="75">
      <c r="A63" s="154" t="s">
        <v>249</v>
      </c>
      <c r="B63" s="151" t="s">
        <v>250</v>
      </c>
      <c r="C63" s="151" t="s">
        <v>154</v>
      </c>
      <c r="D63" s="151" t="s">
        <v>129</v>
      </c>
      <c r="E63" s="151" t="s">
        <v>117</v>
      </c>
      <c r="F63" s="151" t="s">
        <v>143</v>
      </c>
      <c r="G63" s="151" t="s">
        <v>117</v>
      </c>
      <c r="H63" s="155" t="s">
        <v>1003</v>
      </c>
      <c r="I63" s="235" t="s">
        <v>1002</v>
      </c>
      <c r="J63" s="151" t="s">
        <v>118</v>
      </c>
    </row>
    <row r="64" spans="1:10" s="153" customFormat="1" ht="89.25">
      <c r="A64" s="154" t="s">
        <v>251</v>
      </c>
      <c r="B64" s="151" t="s">
        <v>252</v>
      </c>
      <c r="C64" s="151" t="s">
        <v>154</v>
      </c>
      <c r="D64" s="151" t="s">
        <v>129</v>
      </c>
      <c r="E64" s="151" t="s">
        <v>117</v>
      </c>
      <c r="F64" s="151" t="s">
        <v>815</v>
      </c>
      <c r="G64" s="151" t="s">
        <v>117</v>
      </c>
      <c r="H64" s="155"/>
      <c r="I64" s="235" t="s">
        <v>1004</v>
      </c>
      <c r="J64" s="151" t="s">
        <v>118</v>
      </c>
    </row>
    <row r="65" spans="1:10" s="153" customFormat="1" ht="30">
      <c r="A65" s="154"/>
      <c r="B65" s="151" t="s">
        <v>1008</v>
      </c>
      <c r="C65" s="151"/>
      <c r="D65" s="151" t="s">
        <v>807</v>
      </c>
      <c r="E65" s="151" t="s">
        <v>121</v>
      </c>
      <c r="F65" s="151" t="s">
        <v>807</v>
      </c>
      <c r="G65" s="151" t="s">
        <v>117</v>
      </c>
      <c r="H65" s="155"/>
      <c r="I65" s="235"/>
      <c r="J65" s="151"/>
    </row>
    <row r="66" spans="1:10" s="153" customFormat="1" ht="118.5" customHeight="1">
      <c r="A66" s="154" t="s">
        <v>254</v>
      </c>
      <c r="B66" s="151" t="s">
        <v>255</v>
      </c>
      <c r="C66" s="151" t="s">
        <v>154</v>
      </c>
      <c r="D66" s="151" t="s">
        <v>129</v>
      </c>
      <c r="E66" s="151" t="s">
        <v>117</v>
      </c>
      <c r="F66" s="151" t="s">
        <v>126</v>
      </c>
      <c r="G66" s="151" t="s">
        <v>117</v>
      </c>
      <c r="H66" s="155" t="s">
        <v>1006</v>
      </c>
      <c r="I66" s="235" t="s">
        <v>1005</v>
      </c>
      <c r="J66" s="151" t="s">
        <v>118</v>
      </c>
    </row>
    <row r="67" spans="1:10" s="153" customFormat="1" ht="89.25">
      <c r="A67" s="154" t="s">
        <v>256</v>
      </c>
      <c r="B67" s="249" t="s">
        <v>257</v>
      </c>
      <c r="C67" s="151" t="s">
        <v>154</v>
      </c>
      <c r="D67" s="151" t="s">
        <v>128</v>
      </c>
      <c r="E67" s="151" t="s">
        <v>117</v>
      </c>
      <c r="F67" s="151" t="s">
        <v>128</v>
      </c>
      <c r="G67" s="151" t="s">
        <v>117</v>
      </c>
      <c r="H67" s="155" t="s">
        <v>717</v>
      </c>
      <c r="I67" s="235" t="s">
        <v>718</v>
      </c>
      <c r="J67" s="151" t="s">
        <v>118</v>
      </c>
    </row>
    <row r="68" spans="1:10" s="153" customFormat="1" ht="118.5" customHeight="1">
      <c r="A68" s="154" t="s">
        <v>258</v>
      </c>
      <c r="B68" s="151" t="s">
        <v>259</v>
      </c>
      <c r="C68" s="151" t="s">
        <v>154</v>
      </c>
      <c r="D68" s="151" t="s">
        <v>128</v>
      </c>
      <c r="E68" s="151" t="s">
        <v>117</v>
      </c>
      <c r="F68" s="151" t="s">
        <v>128</v>
      </c>
      <c r="G68" s="151" t="s">
        <v>117</v>
      </c>
      <c r="H68" s="155" t="s">
        <v>1010</v>
      </c>
      <c r="I68" s="235" t="s">
        <v>1009</v>
      </c>
      <c r="J68" s="151" t="s">
        <v>118</v>
      </c>
    </row>
    <row r="69" spans="1:10" s="153" customFormat="1" ht="118.5" customHeight="1">
      <c r="A69" s="154" t="s">
        <v>261</v>
      </c>
      <c r="B69" s="151" t="s">
        <v>262</v>
      </c>
      <c r="C69" s="151" t="s">
        <v>154</v>
      </c>
      <c r="D69" s="151" t="s">
        <v>826</v>
      </c>
      <c r="E69" s="151" t="s">
        <v>139</v>
      </c>
      <c r="F69" s="151" t="s">
        <v>126</v>
      </c>
      <c r="G69" s="151" t="s">
        <v>126</v>
      </c>
      <c r="H69" s="155" t="s">
        <v>1011</v>
      </c>
      <c r="I69" s="235" t="s">
        <v>834</v>
      </c>
      <c r="J69" s="151" t="s">
        <v>1013</v>
      </c>
    </row>
    <row r="70" spans="1:10" s="153" customFormat="1" ht="60">
      <c r="A70" s="154"/>
      <c r="B70" s="151" t="s">
        <v>1012</v>
      </c>
      <c r="C70" s="151"/>
      <c r="D70" s="151" t="s">
        <v>807</v>
      </c>
      <c r="E70" s="151" t="s">
        <v>139</v>
      </c>
      <c r="F70" s="151" t="s">
        <v>807</v>
      </c>
      <c r="G70" s="151" t="s">
        <v>126</v>
      </c>
      <c r="H70" s="155"/>
      <c r="I70" s="235"/>
      <c r="J70" s="151"/>
    </row>
    <row r="71" spans="1:10" s="153" customFormat="1" ht="47.25" customHeight="1">
      <c r="A71" s="567" t="s">
        <v>1058</v>
      </c>
      <c r="B71" s="568"/>
      <c r="C71" s="568"/>
      <c r="D71" s="568"/>
      <c r="E71" s="568"/>
      <c r="F71" s="568"/>
      <c r="G71" s="568"/>
      <c r="H71" s="568"/>
      <c r="I71" s="568"/>
      <c r="J71" s="569"/>
    </row>
    <row r="72" spans="1:10" s="153" customFormat="1" ht="90">
      <c r="A72" s="8" t="s">
        <v>131</v>
      </c>
      <c r="B72" s="4" t="s">
        <v>132</v>
      </c>
      <c r="C72" s="4"/>
      <c r="D72" s="8" t="s">
        <v>128</v>
      </c>
      <c r="E72" s="8" t="s">
        <v>117</v>
      </c>
      <c r="F72" s="8" t="s">
        <v>128</v>
      </c>
      <c r="G72" s="8" t="s">
        <v>117</v>
      </c>
      <c r="H72" s="7" t="s">
        <v>138</v>
      </c>
      <c r="I72" s="7" t="s">
        <v>138</v>
      </c>
      <c r="J72" s="19" t="s">
        <v>118</v>
      </c>
    </row>
    <row r="73" spans="1:10" s="153" customFormat="1" ht="105">
      <c r="A73" s="8" t="s">
        <v>264</v>
      </c>
      <c r="B73" s="4" t="s">
        <v>265</v>
      </c>
      <c r="C73" s="4" t="s">
        <v>266</v>
      </c>
      <c r="D73" s="8" t="s">
        <v>826</v>
      </c>
      <c r="E73" s="8" t="s">
        <v>826</v>
      </c>
      <c r="F73" s="8" t="s">
        <v>140</v>
      </c>
      <c r="G73" s="8" t="s">
        <v>140</v>
      </c>
      <c r="H73" s="7" t="s">
        <v>1014</v>
      </c>
      <c r="I73" s="7" t="s">
        <v>1014</v>
      </c>
      <c r="J73" s="19" t="s">
        <v>1015</v>
      </c>
    </row>
    <row r="74" spans="1:10" s="153" customFormat="1" ht="77.25" customHeight="1">
      <c r="A74" s="8" t="s">
        <v>267</v>
      </c>
      <c r="B74" s="4" t="s">
        <v>268</v>
      </c>
      <c r="C74" s="4" t="s">
        <v>266</v>
      </c>
      <c r="D74" s="8" t="s">
        <v>121</v>
      </c>
      <c r="E74" s="8" t="s">
        <v>121</v>
      </c>
      <c r="F74" s="8" t="s">
        <v>121</v>
      </c>
      <c r="G74" s="8" t="s">
        <v>121</v>
      </c>
      <c r="H74" s="7" t="s">
        <v>1016</v>
      </c>
      <c r="I74" s="7" t="s">
        <v>1017</v>
      </c>
      <c r="J74" s="19" t="s">
        <v>118</v>
      </c>
    </row>
    <row r="75" spans="1:10" s="153" customFormat="1" ht="97.5" customHeight="1">
      <c r="A75" s="8" t="s">
        <v>269</v>
      </c>
      <c r="B75" s="4" t="s">
        <v>270</v>
      </c>
      <c r="C75" s="4" t="s">
        <v>266</v>
      </c>
      <c r="D75" s="8" t="s">
        <v>139</v>
      </c>
      <c r="E75" s="8" t="s">
        <v>139</v>
      </c>
      <c r="F75" s="8" t="s">
        <v>140</v>
      </c>
      <c r="G75" s="8" t="s">
        <v>140</v>
      </c>
      <c r="H75" s="7" t="s">
        <v>1018</v>
      </c>
      <c r="I75" s="7" t="s">
        <v>1018</v>
      </c>
      <c r="J75" s="19" t="s">
        <v>1015</v>
      </c>
    </row>
    <row r="76" spans="1:10" s="153" customFormat="1" ht="120">
      <c r="A76" s="8" t="s">
        <v>271</v>
      </c>
      <c r="B76" s="4" t="s">
        <v>272</v>
      </c>
      <c r="C76" s="4" t="s">
        <v>266</v>
      </c>
      <c r="D76" s="8" t="s">
        <v>129</v>
      </c>
      <c r="E76" s="8" t="s">
        <v>129</v>
      </c>
      <c r="F76" s="8" t="s">
        <v>129</v>
      </c>
      <c r="G76" s="8" t="s">
        <v>129</v>
      </c>
      <c r="H76" s="7" t="s">
        <v>1016</v>
      </c>
      <c r="I76" s="7" t="s">
        <v>1016</v>
      </c>
      <c r="J76" s="19" t="s">
        <v>118</v>
      </c>
    </row>
    <row r="77" spans="1:10" s="153" customFormat="1" ht="105">
      <c r="A77" s="8" t="s">
        <v>273</v>
      </c>
      <c r="B77" s="4" t="s">
        <v>274</v>
      </c>
      <c r="C77" s="4" t="s">
        <v>266</v>
      </c>
      <c r="D77" s="8" t="s">
        <v>826</v>
      </c>
      <c r="E77" s="8" t="s">
        <v>826</v>
      </c>
      <c r="F77" s="8" t="s">
        <v>826</v>
      </c>
      <c r="G77" s="8" t="s">
        <v>826</v>
      </c>
      <c r="H77" s="7" t="s">
        <v>1019</v>
      </c>
      <c r="I77" s="7" t="s">
        <v>1019</v>
      </c>
      <c r="J77" s="19" t="s">
        <v>118</v>
      </c>
    </row>
    <row r="78" spans="1:10" s="153" customFormat="1" ht="180.75" customHeight="1">
      <c r="A78" s="8" t="s">
        <v>275</v>
      </c>
      <c r="B78" s="4" t="s">
        <v>276</v>
      </c>
      <c r="C78" s="4" t="s">
        <v>266</v>
      </c>
      <c r="D78" s="8" t="s">
        <v>137</v>
      </c>
      <c r="E78" s="8" t="s">
        <v>137</v>
      </c>
      <c r="F78" s="8" t="s">
        <v>143</v>
      </c>
      <c r="G78" s="8" t="s">
        <v>143</v>
      </c>
      <c r="H78" s="7" t="s">
        <v>1020</v>
      </c>
      <c r="I78" s="7" t="s">
        <v>1020</v>
      </c>
      <c r="J78" s="19" t="s">
        <v>1015</v>
      </c>
    </row>
    <row r="79" spans="1:10" ht="106.5" customHeight="1">
      <c r="A79" s="8" t="s">
        <v>277</v>
      </c>
      <c r="B79" s="4" t="s">
        <v>278</v>
      </c>
      <c r="C79" s="4" t="s">
        <v>266</v>
      </c>
      <c r="D79" s="8" t="s">
        <v>137</v>
      </c>
      <c r="E79" s="8" t="s">
        <v>137</v>
      </c>
      <c r="F79" s="8" t="s">
        <v>137</v>
      </c>
      <c r="G79" s="8" t="s">
        <v>137</v>
      </c>
      <c r="H79" s="7" t="s">
        <v>1021</v>
      </c>
      <c r="I79" s="7" t="s">
        <v>1021</v>
      </c>
      <c r="J79" s="19" t="s">
        <v>118</v>
      </c>
    </row>
    <row r="80" spans="1:10" ht="23.25" customHeight="1">
      <c r="A80" s="8" t="s">
        <v>279</v>
      </c>
      <c r="B80" s="4" t="s">
        <v>280</v>
      </c>
      <c r="C80" s="4" t="s">
        <v>266</v>
      </c>
      <c r="D80" s="8" t="s">
        <v>137</v>
      </c>
      <c r="E80" s="8" t="s">
        <v>137</v>
      </c>
      <c r="F80" s="8" t="s">
        <v>137</v>
      </c>
      <c r="G80" s="8" t="s">
        <v>137</v>
      </c>
      <c r="H80" s="7" t="s">
        <v>1022</v>
      </c>
      <c r="I80" s="7" t="s">
        <v>1022</v>
      </c>
      <c r="J80" s="19" t="s">
        <v>118</v>
      </c>
    </row>
    <row r="81" spans="1:10" s="153" customFormat="1" ht="105">
      <c r="A81" s="8" t="s">
        <v>281</v>
      </c>
      <c r="B81" s="4" t="s">
        <v>282</v>
      </c>
      <c r="C81" s="4" t="s">
        <v>266</v>
      </c>
      <c r="D81" s="8" t="s">
        <v>137</v>
      </c>
      <c r="E81" s="8" t="s">
        <v>137</v>
      </c>
      <c r="F81" s="8" t="s">
        <v>137</v>
      </c>
      <c r="G81" s="8" t="s">
        <v>137</v>
      </c>
      <c r="H81" s="7" t="s">
        <v>1023</v>
      </c>
      <c r="I81" s="7" t="s">
        <v>1023</v>
      </c>
      <c r="J81" s="19" t="s">
        <v>118</v>
      </c>
    </row>
    <row r="82" spans="1:10" s="163" customFormat="1" ht="75">
      <c r="A82" s="8" t="s">
        <v>283</v>
      </c>
      <c r="B82" s="4" t="s">
        <v>284</v>
      </c>
      <c r="C82" s="4" t="s">
        <v>142</v>
      </c>
      <c r="D82" s="8" t="s">
        <v>826</v>
      </c>
      <c r="E82" s="8" t="s">
        <v>140</v>
      </c>
      <c r="F82" s="8" t="s">
        <v>826</v>
      </c>
      <c r="G82" s="8" t="s">
        <v>140</v>
      </c>
      <c r="H82" s="7" t="s">
        <v>1024</v>
      </c>
      <c r="I82" s="7" t="s">
        <v>1025</v>
      </c>
      <c r="J82" s="19" t="s">
        <v>118</v>
      </c>
    </row>
    <row r="83" spans="1:10" s="153" customFormat="1" ht="75">
      <c r="A83" s="8" t="s">
        <v>285</v>
      </c>
      <c r="B83" s="4" t="s">
        <v>286</v>
      </c>
      <c r="C83" s="4" t="s">
        <v>142</v>
      </c>
      <c r="D83" s="8" t="s">
        <v>137</v>
      </c>
      <c r="E83" s="8" t="s">
        <v>139</v>
      </c>
      <c r="F83" s="8" t="s">
        <v>137</v>
      </c>
      <c r="G83" s="8" t="s">
        <v>139</v>
      </c>
      <c r="H83" s="7" t="s">
        <v>1026</v>
      </c>
      <c r="I83" s="7" t="s">
        <v>1026</v>
      </c>
      <c r="J83" s="19" t="s">
        <v>118</v>
      </c>
    </row>
    <row r="84" spans="1:10" s="153" customFormat="1" ht="75">
      <c r="A84" s="8" t="s">
        <v>289</v>
      </c>
      <c r="B84" s="4" t="s">
        <v>290</v>
      </c>
      <c r="C84" s="4" t="s">
        <v>142</v>
      </c>
      <c r="D84" s="8" t="s">
        <v>137</v>
      </c>
      <c r="E84" s="8" t="s">
        <v>137</v>
      </c>
      <c r="F84" s="8" t="s">
        <v>137</v>
      </c>
      <c r="G84" s="8" t="s">
        <v>137</v>
      </c>
      <c r="H84" s="7" t="s">
        <v>1027</v>
      </c>
      <c r="I84" s="7" t="s">
        <v>1027</v>
      </c>
      <c r="J84" s="19" t="s">
        <v>118</v>
      </c>
    </row>
    <row r="85" spans="1:10" s="153" customFormat="1" ht="75">
      <c r="A85" s="8" t="s">
        <v>291</v>
      </c>
      <c r="B85" s="4" t="s">
        <v>292</v>
      </c>
      <c r="C85" s="4" t="s">
        <v>142</v>
      </c>
      <c r="D85" s="8" t="s">
        <v>129</v>
      </c>
      <c r="E85" s="8" t="s">
        <v>826</v>
      </c>
      <c r="F85" s="8" t="s">
        <v>129</v>
      </c>
      <c r="G85" s="8" t="s">
        <v>826</v>
      </c>
      <c r="H85" s="7" t="s">
        <v>1028</v>
      </c>
      <c r="I85" s="7" t="s">
        <v>1028</v>
      </c>
      <c r="J85" s="19" t="s">
        <v>118</v>
      </c>
    </row>
    <row r="86" spans="1:10" s="153" customFormat="1" ht="78.75" customHeight="1">
      <c r="A86" s="8" t="s">
        <v>293</v>
      </c>
      <c r="B86" s="4" t="s">
        <v>294</v>
      </c>
      <c r="C86" s="4" t="s">
        <v>136</v>
      </c>
      <c r="D86" s="8" t="s">
        <v>140</v>
      </c>
      <c r="E86" s="8" t="s">
        <v>137</v>
      </c>
      <c r="F86" s="8" t="s">
        <v>140</v>
      </c>
      <c r="G86" s="8" t="s">
        <v>137</v>
      </c>
      <c r="H86" s="7" t="s">
        <v>1029</v>
      </c>
      <c r="I86" s="7" t="s">
        <v>1029</v>
      </c>
      <c r="J86" s="19" t="s">
        <v>118</v>
      </c>
    </row>
    <row r="87" spans="1:10" s="153" customFormat="1" ht="105">
      <c r="A87" s="8" t="s">
        <v>295</v>
      </c>
      <c r="B87" s="4" t="s">
        <v>296</v>
      </c>
      <c r="C87" s="4" t="s">
        <v>136</v>
      </c>
      <c r="D87" s="8" t="s">
        <v>129</v>
      </c>
      <c r="E87" s="8" t="s">
        <v>129</v>
      </c>
      <c r="F87" s="8" t="s">
        <v>129</v>
      </c>
      <c r="G87" s="8" t="s">
        <v>129</v>
      </c>
      <c r="H87" s="7" t="s">
        <v>1030</v>
      </c>
      <c r="I87" s="7" t="s">
        <v>1030</v>
      </c>
      <c r="J87" s="19" t="s">
        <v>118</v>
      </c>
    </row>
    <row r="88" spans="1:10" s="153" customFormat="1" ht="105">
      <c r="A88" s="8" t="s">
        <v>297</v>
      </c>
      <c r="B88" s="4" t="s">
        <v>298</v>
      </c>
      <c r="C88" s="4" t="s">
        <v>266</v>
      </c>
      <c r="D88" s="8" t="s">
        <v>137</v>
      </c>
      <c r="E88" s="8" t="s">
        <v>137</v>
      </c>
      <c r="F88" s="8" t="s">
        <v>140</v>
      </c>
      <c r="G88" s="8" t="s">
        <v>140</v>
      </c>
      <c r="H88" s="7" t="s">
        <v>1030</v>
      </c>
      <c r="I88" s="7" t="s">
        <v>1030</v>
      </c>
      <c r="J88" s="19" t="s">
        <v>1015</v>
      </c>
    </row>
    <row r="89" spans="1:10" s="153" customFormat="1" ht="94.5" customHeight="1">
      <c r="A89" s="8" t="s">
        <v>301</v>
      </c>
      <c r="B89" s="4" t="s">
        <v>302</v>
      </c>
      <c r="C89" s="4" t="s">
        <v>136</v>
      </c>
      <c r="D89" s="8" t="s">
        <v>140</v>
      </c>
      <c r="E89" s="8" t="s">
        <v>137</v>
      </c>
      <c r="F89" s="8" t="s">
        <v>140</v>
      </c>
      <c r="G89" s="8" t="s">
        <v>137</v>
      </c>
      <c r="H89" s="7" t="s">
        <v>1031</v>
      </c>
      <c r="I89" s="7" t="s">
        <v>1031</v>
      </c>
      <c r="J89" s="19" t="s">
        <v>118</v>
      </c>
    </row>
    <row r="90" spans="1:10" s="153" customFormat="1" ht="104.25" customHeight="1">
      <c r="A90" s="8"/>
      <c r="B90" s="4" t="s">
        <v>1067</v>
      </c>
      <c r="C90" s="4" t="s">
        <v>136</v>
      </c>
      <c r="D90" s="8" t="s">
        <v>4</v>
      </c>
      <c r="E90" s="8" t="s">
        <v>137</v>
      </c>
      <c r="F90" s="8" t="s">
        <v>4</v>
      </c>
      <c r="G90" s="8" t="s">
        <v>137</v>
      </c>
      <c r="H90" s="7" t="s">
        <v>4</v>
      </c>
      <c r="I90" s="7" t="s">
        <v>4</v>
      </c>
      <c r="J90" s="19" t="s">
        <v>118</v>
      </c>
    </row>
    <row r="91" spans="1:10" s="153" customFormat="1" ht="84.75" customHeight="1">
      <c r="A91" s="8" t="s">
        <v>303</v>
      </c>
      <c r="B91" s="4" t="s">
        <v>304</v>
      </c>
      <c r="C91" s="4" t="s">
        <v>136</v>
      </c>
      <c r="D91" s="8" t="s">
        <v>128</v>
      </c>
      <c r="E91" s="8" t="s">
        <v>117</v>
      </c>
      <c r="F91" s="8" t="s">
        <v>128</v>
      </c>
      <c r="G91" s="8" t="s">
        <v>117</v>
      </c>
      <c r="H91" s="7" t="s">
        <v>1032</v>
      </c>
      <c r="I91" s="7" t="s">
        <v>1032</v>
      </c>
      <c r="J91" s="19" t="s">
        <v>118</v>
      </c>
    </row>
    <row r="92" spans="1:10" s="153" customFormat="1" ht="90">
      <c r="A92" s="8" t="s">
        <v>305</v>
      </c>
      <c r="B92" s="4" t="s">
        <v>306</v>
      </c>
      <c r="C92" s="4" t="s">
        <v>142</v>
      </c>
      <c r="D92" s="8" t="s">
        <v>140</v>
      </c>
      <c r="E92" s="8" t="s">
        <v>140</v>
      </c>
      <c r="F92" s="8" t="s">
        <v>140</v>
      </c>
      <c r="G92" s="8" t="s">
        <v>140</v>
      </c>
      <c r="H92" s="7" t="s">
        <v>1033</v>
      </c>
      <c r="I92" s="7" t="s">
        <v>1033</v>
      </c>
      <c r="J92" s="19" t="s">
        <v>118</v>
      </c>
    </row>
    <row r="93" spans="1:10" s="153" customFormat="1" ht="105">
      <c r="A93" s="8" t="s">
        <v>310</v>
      </c>
      <c r="B93" s="4" t="s">
        <v>311</v>
      </c>
      <c r="C93" s="4" t="s">
        <v>266</v>
      </c>
      <c r="D93" s="8" t="s">
        <v>117</v>
      </c>
      <c r="E93" s="8" t="s">
        <v>117</v>
      </c>
      <c r="F93" s="8" t="s">
        <v>117</v>
      </c>
      <c r="G93" s="8" t="s">
        <v>117</v>
      </c>
      <c r="H93" s="7" t="s">
        <v>1034</v>
      </c>
      <c r="I93" s="7" t="s">
        <v>1034</v>
      </c>
      <c r="J93" s="19" t="s">
        <v>118</v>
      </c>
    </row>
    <row r="94" spans="1:10" s="153" customFormat="1" ht="105">
      <c r="A94" s="8" t="s">
        <v>312</v>
      </c>
      <c r="B94" s="4" t="s">
        <v>313</v>
      </c>
      <c r="C94" s="4" t="s">
        <v>136</v>
      </c>
      <c r="D94" s="8" t="s">
        <v>137</v>
      </c>
      <c r="E94" s="8" t="s">
        <v>137</v>
      </c>
      <c r="F94" s="8" t="s">
        <v>137</v>
      </c>
      <c r="G94" s="8" t="s">
        <v>137</v>
      </c>
      <c r="H94" s="7" t="s">
        <v>1035</v>
      </c>
      <c r="I94" s="7" t="s">
        <v>1035</v>
      </c>
      <c r="J94" s="19" t="s">
        <v>118</v>
      </c>
    </row>
    <row r="95" spans="1:10" s="153" customFormat="1" ht="105">
      <c r="A95" s="8" t="s">
        <v>314</v>
      </c>
      <c r="B95" s="4" t="s">
        <v>315</v>
      </c>
      <c r="C95" s="4" t="s">
        <v>136</v>
      </c>
      <c r="D95" s="8" t="s">
        <v>126</v>
      </c>
      <c r="E95" s="8" t="s">
        <v>117</v>
      </c>
      <c r="F95" s="8" t="s">
        <v>126</v>
      </c>
      <c r="G95" s="8" t="s">
        <v>126</v>
      </c>
      <c r="H95" s="7" t="s">
        <v>1034</v>
      </c>
      <c r="I95" s="7" t="s">
        <v>1034</v>
      </c>
      <c r="J95" s="19" t="s">
        <v>1015</v>
      </c>
    </row>
    <row r="96" spans="1:10" s="153" customFormat="1" ht="105">
      <c r="A96" s="8" t="s">
        <v>316</v>
      </c>
      <c r="B96" s="4" t="s">
        <v>317</v>
      </c>
      <c r="C96" s="4" t="s">
        <v>266</v>
      </c>
      <c r="D96" s="8" t="s">
        <v>139</v>
      </c>
      <c r="E96" s="8" t="s">
        <v>815</v>
      </c>
      <c r="F96" s="8" t="s">
        <v>139</v>
      </c>
      <c r="G96" s="8" t="s">
        <v>815</v>
      </c>
      <c r="H96" s="7" t="s">
        <v>1034</v>
      </c>
      <c r="I96" s="7" t="s">
        <v>1034</v>
      </c>
      <c r="J96" s="19" t="s">
        <v>118</v>
      </c>
    </row>
    <row r="97" spans="1:10" s="153" customFormat="1" ht="56.25" customHeight="1">
      <c r="A97" s="8" t="s">
        <v>318</v>
      </c>
      <c r="B97" s="4" t="s">
        <v>319</v>
      </c>
      <c r="C97" s="4" t="s">
        <v>142</v>
      </c>
      <c r="D97" s="8" t="s">
        <v>126</v>
      </c>
      <c r="E97" s="8" t="s">
        <v>121</v>
      </c>
      <c r="F97" s="8" t="s">
        <v>126</v>
      </c>
      <c r="G97" s="8" t="s">
        <v>121</v>
      </c>
      <c r="H97" s="7" t="s">
        <v>1036</v>
      </c>
      <c r="I97" s="7" t="s">
        <v>1036</v>
      </c>
      <c r="J97" s="19" t="s">
        <v>118</v>
      </c>
    </row>
    <row r="98" spans="1:10" s="153" customFormat="1" ht="90">
      <c r="A98" s="8" t="s">
        <v>106</v>
      </c>
      <c r="B98" s="4" t="s">
        <v>133</v>
      </c>
      <c r="C98" s="4"/>
      <c r="D98" s="8" t="s">
        <v>129</v>
      </c>
      <c r="E98" s="8" t="s">
        <v>121</v>
      </c>
      <c r="F98" s="8" t="s">
        <v>129</v>
      </c>
      <c r="G98" s="8" t="s">
        <v>121</v>
      </c>
      <c r="H98" s="7" t="s">
        <v>138</v>
      </c>
      <c r="I98" s="7" t="s">
        <v>138</v>
      </c>
      <c r="J98" s="19" t="s">
        <v>118</v>
      </c>
    </row>
    <row r="99" spans="1:10" s="153" customFormat="1" ht="105">
      <c r="A99" s="8" t="s">
        <v>325</v>
      </c>
      <c r="B99" s="4" t="s">
        <v>326</v>
      </c>
      <c r="C99" s="4" t="s">
        <v>266</v>
      </c>
      <c r="D99" s="8" t="s">
        <v>126</v>
      </c>
      <c r="E99" s="8" t="s">
        <v>126</v>
      </c>
      <c r="F99" s="8" t="s">
        <v>140</v>
      </c>
      <c r="G99" s="8" t="s">
        <v>140</v>
      </c>
      <c r="H99" s="7" t="s">
        <v>1037</v>
      </c>
      <c r="I99" s="7" t="s">
        <v>1037</v>
      </c>
      <c r="J99" s="19" t="s">
        <v>1015</v>
      </c>
    </row>
    <row r="100" spans="1:10" s="153" customFormat="1" ht="91.5" customHeight="1">
      <c r="A100" s="8" t="s">
        <v>327</v>
      </c>
      <c r="B100" s="4" t="s">
        <v>328</v>
      </c>
      <c r="C100" s="4" t="s">
        <v>266</v>
      </c>
      <c r="D100" s="8" t="s">
        <v>139</v>
      </c>
      <c r="E100" s="8" t="s">
        <v>815</v>
      </c>
      <c r="F100" s="8" t="s">
        <v>129</v>
      </c>
      <c r="G100" s="8" t="s">
        <v>826</v>
      </c>
      <c r="H100" s="7" t="s">
        <v>1038</v>
      </c>
      <c r="I100" s="7" t="s">
        <v>1038</v>
      </c>
      <c r="J100" s="19" t="s">
        <v>1015</v>
      </c>
    </row>
    <row r="101" spans="1:10" s="153" customFormat="1" ht="60.75" customHeight="1">
      <c r="A101" s="8" t="s">
        <v>329</v>
      </c>
      <c r="B101" s="4" t="s">
        <v>330</v>
      </c>
      <c r="C101" s="4" t="s">
        <v>142</v>
      </c>
      <c r="D101" s="8" t="s">
        <v>143</v>
      </c>
      <c r="E101" s="8" t="s">
        <v>143</v>
      </c>
      <c r="F101" s="8" t="s">
        <v>143</v>
      </c>
      <c r="G101" s="8" t="s">
        <v>143</v>
      </c>
      <c r="H101" s="7" t="s">
        <v>1039</v>
      </c>
      <c r="I101" s="7" t="s">
        <v>1039</v>
      </c>
      <c r="J101" s="19" t="s">
        <v>118</v>
      </c>
    </row>
    <row r="102" spans="1:10" s="153" customFormat="1" ht="72.75" customHeight="1">
      <c r="A102" s="8"/>
      <c r="B102" s="340" t="s">
        <v>1068</v>
      </c>
      <c r="C102" s="4" t="s">
        <v>142</v>
      </c>
      <c r="D102" s="8" t="s">
        <v>4</v>
      </c>
      <c r="E102" s="8" t="s">
        <v>143</v>
      </c>
      <c r="F102" s="8" t="s">
        <v>4</v>
      </c>
      <c r="G102" s="8" t="s">
        <v>143</v>
      </c>
      <c r="H102" s="5" t="s">
        <v>4</v>
      </c>
      <c r="I102" s="5" t="s">
        <v>4</v>
      </c>
      <c r="J102" s="19" t="s">
        <v>118</v>
      </c>
    </row>
    <row r="103" spans="1:10" s="153" customFormat="1" ht="75">
      <c r="A103" s="8" t="s">
        <v>331</v>
      </c>
      <c r="B103" s="4" t="s">
        <v>332</v>
      </c>
      <c r="C103" s="4" t="s">
        <v>142</v>
      </c>
      <c r="D103" s="8" t="s">
        <v>126</v>
      </c>
      <c r="E103" s="8" t="s">
        <v>126</v>
      </c>
      <c r="F103" s="8" t="s">
        <v>126</v>
      </c>
      <c r="G103" s="8" t="s">
        <v>126</v>
      </c>
      <c r="H103" s="7" t="s">
        <v>1040</v>
      </c>
      <c r="I103" s="7" t="s">
        <v>1040</v>
      </c>
      <c r="J103" s="19" t="s">
        <v>118</v>
      </c>
    </row>
    <row r="104" spans="1:10" s="153" customFormat="1" ht="105">
      <c r="A104" s="8" t="s">
        <v>337</v>
      </c>
      <c r="B104" s="4" t="s">
        <v>338</v>
      </c>
      <c r="C104" s="4" t="s">
        <v>266</v>
      </c>
      <c r="D104" s="8" t="s">
        <v>140</v>
      </c>
      <c r="E104" s="8" t="s">
        <v>137</v>
      </c>
      <c r="F104" s="8" t="s">
        <v>140</v>
      </c>
      <c r="G104" s="8" t="s">
        <v>137</v>
      </c>
      <c r="H104" s="7" t="s">
        <v>1041</v>
      </c>
      <c r="I104" s="7" t="s">
        <v>1041</v>
      </c>
      <c r="J104" s="19" t="s">
        <v>118</v>
      </c>
    </row>
    <row r="105" spans="1:10" s="153" customFormat="1" ht="105">
      <c r="A105" s="8" t="s">
        <v>339</v>
      </c>
      <c r="B105" s="4" t="s">
        <v>340</v>
      </c>
      <c r="C105" s="4" t="s">
        <v>136</v>
      </c>
      <c r="D105" s="8" t="s">
        <v>127</v>
      </c>
      <c r="E105" s="8" t="s">
        <v>127</v>
      </c>
      <c r="F105" s="8" t="s">
        <v>826</v>
      </c>
      <c r="G105" s="8" t="s">
        <v>127</v>
      </c>
      <c r="H105" s="7" t="s">
        <v>1042</v>
      </c>
      <c r="I105" s="7" t="s">
        <v>1043</v>
      </c>
      <c r="J105" s="19" t="s">
        <v>1015</v>
      </c>
    </row>
    <row r="106" spans="1:10" s="153" customFormat="1" ht="105">
      <c r="A106" s="8" t="s">
        <v>341</v>
      </c>
      <c r="B106" s="4" t="s">
        <v>342</v>
      </c>
      <c r="C106" s="4" t="s">
        <v>266</v>
      </c>
      <c r="D106" s="8" t="s">
        <v>129</v>
      </c>
      <c r="E106" s="8" t="s">
        <v>826</v>
      </c>
      <c r="F106" s="8" t="s">
        <v>129</v>
      </c>
      <c r="G106" s="8" t="s">
        <v>826</v>
      </c>
      <c r="H106" s="7" t="s">
        <v>1044</v>
      </c>
      <c r="I106" s="7" t="s">
        <v>1045</v>
      </c>
      <c r="J106" s="19" t="s">
        <v>118</v>
      </c>
    </row>
    <row r="107" spans="1:10" s="153" customFormat="1" ht="45">
      <c r="A107" s="8" t="s">
        <v>108</v>
      </c>
      <c r="B107" s="4" t="s">
        <v>134</v>
      </c>
      <c r="C107" s="4"/>
      <c r="D107" s="8" t="s">
        <v>140</v>
      </c>
      <c r="E107" s="8" t="s">
        <v>126</v>
      </c>
      <c r="F107" s="8" t="s">
        <v>140</v>
      </c>
      <c r="G107" s="8" t="s">
        <v>117</v>
      </c>
      <c r="H107" s="7" t="s">
        <v>141</v>
      </c>
      <c r="I107" s="7" t="s">
        <v>141</v>
      </c>
      <c r="J107" s="19" t="s">
        <v>118</v>
      </c>
    </row>
    <row r="108" spans="1:10" s="153" customFormat="1" ht="105">
      <c r="A108" s="335" t="s">
        <v>345</v>
      </c>
      <c r="B108" s="4" t="s">
        <v>346</v>
      </c>
      <c r="C108" s="4" t="s">
        <v>266</v>
      </c>
      <c r="D108" s="335" t="s">
        <v>140</v>
      </c>
      <c r="E108" s="335" t="s">
        <v>137</v>
      </c>
      <c r="F108" s="335" t="s">
        <v>140</v>
      </c>
      <c r="G108" s="335" t="s">
        <v>137</v>
      </c>
      <c r="H108" s="7" t="s">
        <v>1046</v>
      </c>
      <c r="I108" s="7" t="s">
        <v>1046</v>
      </c>
      <c r="J108" s="19" t="s">
        <v>118</v>
      </c>
    </row>
    <row r="109" spans="1:10" s="153" customFormat="1" ht="105">
      <c r="A109" s="335" t="s">
        <v>347</v>
      </c>
      <c r="B109" s="4" t="s">
        <v>348</v>
      </c>
      <c r="C109" s="4" t="s">
        <v>266</v>
      </c>
      <c r="D109" s="335" t="s">
        <v>137</v>
      </c>
      <c r="E109" s="335" t="s">
        <v>121</v>
      </c>
      <c r="F109" s="335" t="s">
        <v>137</v>
      </c>
      <c r="G109" s="335" t="s">
        <v>121</v>
      </c>
      <c r="H109" s="7" t="s">
        <v>1047</v>
      </c>
      <c r="I109" s="7" t="s">
        <v>1047</v>
      </c>
      <c r="J109" s="19" t="s">
        <v>118</v>
      </c>
    </row>
    <row r="110" spans="1:10" s="153" customFormat="1" ht="105">
      <c r="A110" s="335" t="s">
        <v>349</v>
      </c>
      <c r="B110" s="4" t="s">
        <v>350</v>
      </c>
      <c r="C110" s="4" t="s">
        <v>136</v>
      </c>
      <c r="D110" s="335" t="s">
        <v>137</v>
      </c>
      <c r="E110" s="335" t="s">
        <v>139</v>
      </c>
      <c r="F110" s="335" t="s">
        <v>137</v>
      </c>
      <c r="G110" s="335" t="s">
        <v>139</v>
      </c>
      <c r="H110" s="7" t="s">
        <v>1048</v>
      </c>
      <c r="I110" s="7" t="s">
        <v>1049</v>
      </c>
      <c r="J110" s="19" t="s">
        <v>118</v>
      </c>
    </row>
    <row r="111" spans="1:10" s="153" customFormat="1" ht="105">
      <c r="A111" s="335"/>
      <c r="B111" s="340" t="s">
        <v>1069</v>
      </c>
      <c r="C111" s="4" t="s">
        <v>136</v>
      </c>
      <c r="D111" s="335" t="s">
        <v>4</v>
      </c>
      <c r="E111" s="335" t="s">
        <v>139</v>
      </c>
      <c r="F111" s="335" t="s">
        <v>4</v>
      </c>
      <c r="G111" s="335" t="s">
        <v>139</v>
      </c>
      <c r="H111" s="7" t="s">
        <v>4</v>
      </c>
      <c r="I111" s="7" t="s">
        <v>4</v>
      </c>
      <c r="J111" s="19" t="s">
        <v>118</v>
      </c>
    </row>
    <row r="112" spans="1:10" s="153" customFormat="1" ht="105">
      <c r="A112" s="335" t="s">
        <v>351</v>
      </c>
      <c r="B112" s="4" t="s">
        <v>352</v>
      </c>
      <c r="C112" s="4" t="s">
        <v>136</v>
      </c>
      <c r="D112" s="335" t="s">
        <v>815</v>
      </c>
      <c r="E112" s="335" t="s">
        <v>815</v>
      </c>
      <c r="F112" s="335" t="s">
        <v>815</v>
      </c>
      <c r="G112" s="335" t="s">
        <v>815</v>
      </c>
      <c r="H112" s="7" t="s">
        <v>1050</v>
      </c>
      <c r="I112" s="7" t="s">
        <v>1050</v>
      </c>
      <c r="J112" s="19" t="s">
        <v>118</v>
      </c>
    </row>
    <row r="113" spans="1:10" s="153" customFormat="1" ht="90.75" customHeight="1">
      <c r="A113" s="335" t="s">
        <v>353</v>
      </c>
      <c r="B113" s="4" t="s">
        <v>354</v>
      </c>
      <c r="C113" s="4" t="s">
        <v>136</v>
      </c>
      <c r="D113" s="335" t="s">
        <v>127</v>
      </c>
      <c r="E113" s="335" t="s">
        <v>126</v>
      </c>
      <c r="F113" s="335" t="s">
        <v>127</v>
      </c>
      <c r="G113" s="335" t="s">
        <v>127</v>
      </c>
      <c r="H113" s="7" t="s">
        <v>1051</v>
      </c>
      <c r="I113" s="7" t="s">
        <v>1051</v>
      </c>
      <c r="J113" s="19" t="s">
        <v>1015</v>
      </c>
    </row>
    <row r="114" spans="1:10" s="153" customFormat="1" ht="189.75" customHeight="1">
      <c r="A114" s="335" t="s">
        <v>355</v>
      </c>
      <c r="B114" s="4" t="s">
        <v>356</v>
      </c>
      <c r="C114" s="4" t="s">
        <v>357</v>
      </c>
      <c r="D114" s="335" t="s">
        <v>143</v>
      </c>
      <c r="E114" s="335" t="s">
        <v>143</v>
      </c>
      <c r="F114" s="335" t="s">
        <v>126</v>
      </c>
      <c r="G114" s="335" t="s">
        <v>126</v>
      </c>
      <c r="H114" s="7" t="s">
        <v>1052</v>
      </c>
      <c r="I114" s="7" t="s">
        <v>1052</v>
      </c>
      <c r="J114" s="19" t="s">
        <v>1015</v>
      </c>
    </row>
    <row r="115" spans="1:10" s="153" customFormat="1" ht="92.25" customHeight="1">
      <c r="A115" s="335" t="s">
        <v>361</v>
      </c>
      <c r="B115" s="4" t="s">
        <v>362</v>
      </c>
      <c r="C115" s="4" t="s">
        <v>357</v>
      </c>
      <c r="D115" s="335" t="s">
        <v>127</v>
      </c>
      <c r="E115" s="335" t="s">
        <v>117</v>
      </c>
      <c r="F115" s="335" t="s">
        <v>4</v>
      </c>
      <c r="G115" s="335" t="s">
        <v>4</v>
      </c>
      <c r="H115" s="7" t="s">
        <v>1053</v>
      </c>
      <c r="I115" s="7" t="s">
        <v>4</v>
      </c>
      <c r="J115" s="19" t="s">
        <v>1054</v>
      </c>
    </row>
    <row r="116" spans="1:10" s="153" customFormat="1" ht="105">
      <c r="A116" s="335" t="s">
        <v>113</v>
      </c>
      <c r="B116" s="4" t="s">
        <v>135</v>
      </c>
      <c r="C116" s="4" t="s">
        <v>136</v>
      </c>
      <c r="D116" s="335" t="s">
        <v>137</v>
      </c>
      <c r="E116" s="335" t="s">
        <v>127</v>
      </c>
      <c r="F116" s="335" t="s">
        <v>137</v>
      </c>
      <c r="G116" s="335" t="s">
        <v>127</v>
      </c>
      <c r="H116" s="7" t="s">
        <v>138</v>
      </c>
      <c r="I116" s="7" t="s">
        <v>138</v>
      </c>
      <c r="J116" s="19" t="s">
        <v>118</v>
      </c>
    </row>
    <row r="117" spans="1:10" s="153" customFormat="1" ht="105">
      <c r="A117" s="335" t="s">
        <v>365</v>
      </c>
      <c r="B117" s="4" t="s">
        <v>366</v>
      </c>
      <c r="C117" s="4" t="s">
        <v>136</v>
      </c>
      <c r="D117" s="335" t="s">
        <v>143</v>
      </c>
      <c r="E117" s="335" t="s">
        <v>127</v>
      </c>
      <c r="F117" s="335" t="s">
        <v>143</v>
      </c>
      <c r="G117" s="335" t="s">
        <v>127</v>
      </c>
      <c r="H117" s="7" t="s">
        <v>1055</v>
      </c>
      <c r="I117" s="7" t="s">
        <v>1055</v>
      </c>
      <c r="J117" s="19" t="s">
        <v>118</v>
      </c>
    </row>
    <row r="118" spans="1:10" s="153" customFormat="1" ht="105">
      <c r="A118" s="335" t="s">
        <v>367</v>
      </c>
      <c r="B118" s="4" t="s">
        <v>368</v>
      </c>
      <c r="C118" s="4" t="s">
        <v>136</v>
      </c>
      <c r="D118" s="335" t="s">
        <v>139</v>
      </c>
      <c r="E118" s="335" t="s">
        <v>815</v>
      </c>
      <c r="F118" s="335" t="s">
        <v>139</v>
      </c>
      <c r="G118" s="335" t="s">
        <v>815</v>
      </c>
      <c r="H118" s="7" t="s">
        <v>1056</v>
      </c>
      <c r="I118" s="7" t="s">
        <v>1055</v>
      </c>
      <c r="J118" s="19" t="s">
        <v>118</v>
      </c>
    </row>
    <row r="119" spans="1:10" s="153" customFormat="1" ht="105">
      <c r="A119" s="335"/>
      <c r="B119" s="340" t="s">
        <v>1070</v>
      </c>
      <c r="C119" s="4" t="s">
        <v>136</v>
      </c>
      <c r="D119" s="335" t="s">
        <v>4</v>
      </c>
      <c r="E119" s="335" t="s">
        <v>127</v>
      </c>
      <c r="F119" s="335" t="s">
        <v>4</v>
      </c>
      <c r="G119" s="335" t="s">
        <v>127</v>
      </c>
      <c r="H119" s="7" t="s">
        <v>4</v>
      </c>
      <c r="I119" s="7" t="s">
        <v>4</v>
      </c>
      <c r="J119" s="19" t="s">
        <v>118</v>
      </c>
    </row>
    <row r="120" spans="1:10" s="153" customFormat="1" ht="48" customHeight="1">
      <c r="A120" s="564" t="s">
        <v>1057</v>
      </c>
      <c r="B120" s="565"/>
      <c r="C120" s="565"/>
      <c r="D120" s="565"/>
      <c r="E120" s="565"/>
      <c r="F120" s="565"/>
      <c r="G120" s="565"/>
      <c r="H120" s="565"/>
      <c r="I120" s="565"/>
      <c r="J120" s="566"/>
    </row>
    <row r="121" spans="1:10" s="153" customFormat="1" ht="306">
      <c r="A121" s="158" t="s">
        <v>585</v>
      </c>
      <c r="B121" s="159" t="s">
        <v>382</v>
      </c>
      <c r="C121" s="160" t="s">
        <v>379</v>
      </c>
      <c r="D121" s="161" t="s">
        <v>582</v>
      </c>
      <c r="E121" s="161" t="s">
        <v>583</v>
      </c>
      <c r="F121" s="161" t="s">
        <v>375</v>
      </c>
      <c r="G121" s="161" t="s">
        <v>583</v>
      </c>
      <c r="H121" s="161" t="s">
        <v>586</v>
      </c>
      <c r="I121" s="236" t="s">
        <v>587</v>
      </c>
      <c r="J121" s="243"/>
    </row>
    <row r="122" spans="1:10" s="153" customFormat="1" ht="140.25">
      <c r="A122" s="158"/>
      <c r="B122" s="159" t="s">
        <v>374</v>
      </c>
      <c r="C122" s="160"/>
      <c r="D122" s="309" t="s">
        <v>807</v>
      </c>
      <c r="E122" s="309" t="s">
        <v>129</v>
      </c>
      <c r="F122" s="309" t="s">
        <v>807</v>
      </c>
      <c r="G122" s="309" t="s">
        <v>129</v>
      </c>
      <c r="H122" s="309"/>
      <c r="I122" s="253"/>
      <c r="J122" s="254"/>
    </row>
    <row r="123" spans="1:10" s="153" customFormat="1" ht="272.25" customHeight="1">
      <c r="A123" s="161"/>
      <c r="B123" s="162" t="s">
        <v>384</v>
      </c>
      <c r="C123" s="160" t="s">
        <v>581</v>
      </c>
      <c r="D123" s="161" t="s">
        <v>4</v>
      </c>
      <c r="E123" s="161" t="s">
        <v>588</v>
      </c>
      <c r="F123" s="161" t="s">
        <v>4</v>
      </c>
      <c r="G123" s="161" t="s">
        <v>385</v>
      </c>
      <c r="H123" s="161" t="s">
        <v>4</v>
      </c>
      <c r="I123" s="236" t="s">
        <v>4</v>
      </c>
      <c r="J123" s="243"/>
    </row>
    <row r="124" spans="1:10" s="153" customFormat="1" ht="162">
      <c r="A124" s="309"/>
      <c r="B124" s="341" t="s">
        <v>376</v>
      </c>
      <c r="C124" s="160"/>
      <c r="D124" s="309" t="s">
        <v>807</v>
      </c>
      <c r="E124" s="309" t="s">
        <v>1071</v>
      </c>
      <c r="F124" s="309" t="s">
        <v>807</v>
      </c>
      <c r="G124" s="309" t="s">
        <v>137</v>
      </c>
      <c r="H124" s="309"/>
      <c r="I124" s="253"/>
      <c r="J124" s="254"/>
    </row>
    <row r="125" spans="1:10" s="153" customFormat="1" ht="270">
      <c r="A125" s="309"/>
      <c r="B125" s="341" t="s">
        <v>384</v>
      </c>
      <c r="C125" s="160"/>
      <c r="D125" s="309" t="s">
        <v>807</v>
      </c>
      <c r="E125" s="309" t="s">
        <v>1072</v>
      </c>
      <c r="F125" s="309" t="s">
        <v>807</v>
      </c>
      <c r="G125" s="309" t="s">
        <v>129</v>
      </c>
      <c r="H125" s="309"/>
      <c r="I125" s="253"/>
      <c r="J125" s="254"/>
    </row>
    <row r="126" spans="1:10" s="153" customFormat="1" ht="63.75">
      <c r="A126" s="158" t="s">
        <v>562</v>
      </c>
      <c r="B126" s="159" t="s">
        <v>387</v>
      </c>
      <c r="C126" s="155"/>
      <c r="D126" s="164"/>
      <c r="E126" s="164"/>
      <c r="F126" s="164"/>
      <c r="G126" s="164"/>
      <c r="H126" s="155"/>
      <c r="I126" s="235"/>
      <c r="J126" s="165"/>
    </row>
    <row r="127" spans="1:10" s="153" customFormat="1" ht="344.25">
      <c r="A127" s="166" t="s">
        <v>589</v>
      </c>
      <c r="B127" s="159" t="s">
        <v>389</v>
      </c>
      <c r="C127" s="160" t="s">
        <v>390</v>
      </c>
      <c r="D127" s="161" t="s">
        <v>582</v>
      </c>
      <c r="E127" s="161" t="s">
        <v>583</v>
      </c>
      <c r="F127" s="161" t="s">
        <v>393</v>
      </c>
      <c r="G127" s="161" t="s">
        <v>583</v>
      </c>
      <c r="H127" s="160" t="s">
        <v>590</v>
      </c>
      <c r="I127" s="237" t="s">
        <v>873</v>
      </c>
      <c r="J127" s="242"/>
    </row>
    <row r="128" spans="1:10" s="153" customFormat="1" ht="101.25" customHeight="1">
      <c r="A128" s="161"/>
      <c r="B128" s="162" t="s">
        <v>591</v>
      </c>
      <c r="C128" s="160" t="s">
        <v>592</v>
      </c>
      <c r="D128" s="161" t="s">
        <v>4</v>
      </c>
      <c r="E128" s="161" t="s">
        <v>583</v>
      </c>
      <c r="F128" s="161" t="s">
        <v>4</v>
      </c>
      <c r="G128" s="161" t="s">
        <v>393</v>
      </c>
      <c r="H128" s="161" t="s">
        <v>4</v>
      </c>
      <c r="I128" s="236" t="s">
        <v>4</v>
      </c>
      <c r="J128" s="243"/>
    </row>
    <row r="129" spans="1:10" s="153" customFormat="1" ht="111" customHeight="1">
      <c r="A129" s="166" t="s">
        <v>593</v>
      </c>
      <c r="B129" s="159" t="s">
        <v>395</v>
      </c>
      <c r="C129" s="160" t="s">
        <v>403</v>
      </c>
      <c r="D129" s="161" t="s">
        <v>582</v>
      </c>
      <c r="E129" s="161" t="s">
        <v>583</v>
      </c>
      <c r="F129" s="161" t="s">
        <v>594</v>
      </c>
      <c r="G129" s="161" t="s">
        <v>583</v>
      </c>
      <c r="H129" s="161" t="s">
        <v>595</v>
      </c>
      <c r="I129" s="236" t="s">
        <v>874</v>
      </c>
      <c r="J129" s="243"/>
    </row>
    <row r="130" spans="1:10" s="153" customFormat="1" ht="140.25">
      <c r="A130" s="164"/>
      <c r="B130" s="162" t="s">
        <v>596</v>
      </c>
      <c r="C130" s="155" t="s">
        <v>597</v>
      </c>
      <c r="D130" s="161" t="s">
        <v>4</v>
      </c>
      <c r="E130" s="161" t="s">
        <v>583</v>
      </c>
      <c r="F130" s="161" t="s">
        <v>4</v>
      </c>
      <c r="G130" s="161" t="s">
        <v>875</v>
      </c>
      <c r="H130" s="161" t="s">
        <v>4</v>
      </c>
      <c r="I130" s="236" t="s">
        <v>4</v>
      </c>
      <c r="J130" s="165"/>
    </row>
    <row r="131" spans="1:10" s="153" customFormat="1" ht="113.25" customHeight="1">
      <c r="A131" s="166" t="s">
        <v>598</v>
      </c>
      <c r="B131" s="159" t="s">
        <v>402</v>
      </c>
      <c r="C131" s="160" t="s">
        <v>403</v>
      </c>
      <c r="D131" s="161" t="s">
        <v>582</v>
      </c>
      <c r="E131" s="161" t="s">
        <v>583</v>
      </c>
      <c r="F131" s="161" t="s">
        <v>599</v>
      </c>
      <c r="G131" s="161" t="s">
        <v>600</v>
      </c>
      <c r="H131" s="161" t="s">
        <v>601</v>
      </c>
      <c r="I131" s="236" t="s">
        <v>602</v>
      </c>
      <c r="J131" s="243"/>
    </row>
    <row r="132" spans="1:10" ht="165.75">
      <c r="A132" s="158" t="s">
        <v>603</v>
      </c>
      <c r="B132" s="159" t="s">
        <v>407</v>
      </c>
      <c r="C132" s="155" t="s">
        <v>403</v>
      </c>
      <c r="D132" s="161" t="s">
        <v>582</v>
      </c>
      <c r="E132" s="161" t="s">
        <v>583</v>
      </c>
      <c r="F132" s="161" t="s">
        <v>604</v>
      </c>
      <c r="G132" s="161" t="s">
        <v>605</v>
      </c>
      <c r="H132" s="160" t="s">
        <v>407</v>
      </c>
      <c r="I132" s="237" t="s">
        <v>876</v>
      </c>
      <c r="J132" s="243"/>
    </row>
    <row r="133" spans="1:10" ht="140.25">
      <c r="A133" s="161"/>
      <c r="B133" s="162" t="s">
        <v>606</v>
      </c>
      <c r="C133" s="160" t="s">
        <v>597</v>
      </c>
      <c r="D133" s="161" t="s">
        <v>4</v>
      </c>
      <c r="E133" s="161" t="s">
        <v>583</v>
      </c>
      <c r="F133" s="161" t="s">
        <v>4</v>
      </c>
      <c r="G133" s="161" t="s">
        <v>607</v>
      </c>
      <c r="H133" s="161" t="s">
        <v>4</v>
      </c>
      <c r="I133" s="236" t="s">
        <v>4</v>
      </c>
      <c r="J133" s="243"/>
    </row>
    <row r="134" spans="1:10" ht="63.75">
      <c r="A134" s="158" t="s">
        <v>565</v>
      </c>
      <c r="B134" s="159" t="s">
        <v>412</v>
      </c>
      <c r="C134" s="155"/>
      <c r="D134" s="164"/>
      <c r="E134" s="164"/>
      <c r="F134" s="164"/>
      <c r="G134" s="164"/>
      <c r="H134" s="155"/>
      <c r="I134" s="235"/>
      <c r="J134" s="165"/>
    </row>
    <row r="135" spans="1:10" ht="63.75">
      <c r="A135" s="158" t="s">
        <v>608</v>
      </c>
      <c r="B135" s="159" t="s">
        <v>414</v>
      </c>
      <c r="C135" s="155" t="s">
        <v>415</v>
      </c>
      <c r="D135" s="559" t="s">
        <v>609</v>
      </c>
      <c r="E135" s="560"/>
      <c r="F135" s="560"/>
      <c r="G135" s="560"/>
      <c r="H135" s="560"/>
      <c r="I135" s="560"/>
      <c r="J135" s="561"/>
    </row>
    <row r="136" spans="1:10" ht="178.5">
      <c r="A136" s="158" t="s">
        <v>610</v>
      </c>
      <c r="B136" s="159" t="s">
        <v>611</v>
      </c>
      <c r="C136" s="160" t="s">
        <v>415</v>
      </c>
      <c r="D136" s="161" t="s">
        <v>582</v>
      </c>
      <c r="E136" s="161" t="s">
        <v>583</v>
      </c>
      <c r="F136" s="161" t="s">
        <v>612</v>
      </c>
      <c r="G136" s="161" t="s">
        <v>583</v>
      </c>
      <c r="H136" s="160" t="s">
        <v>613</v>
      </c>
      <c r="I136" s="237" t="s">
        <v>614</v>
      </c>
      <c r="J136" s="243"/>
    </row>
    <row r="137" spans="1:10" ht="127.5">
      <c r="A137" s="161"/>
      <c r="B137" s="162" t="s">
        <v>615</v>
      </c>
      <c r="C137" s="160" t="s">
        <v>616</v>
      </c>
      <c r="D137" s="161" t="s">
        <v>4</v>
      </c>
      <c r="E137" s="161" t="s">
        <v>583</v>
      </c>
      <c r="F137" s="161" t="s">
        <v>4</v>
      </c>
      <c r="G137" s="161" t="s">
        <v>617</v>
      </c>
      <c r="H137" s="161" t="s">
        <v>4</v>
      </c>
      <c r="I137" s="236" t="s">
        <v>4</v>
      </c>
      <c r="J137" s="243"/>
    </row>
    <row r="138" spans="1:10" ht="255">
      <c r="A138" s="158" t="s">
        <v>618</v>
      </c>
      <c r="B138" s="159" t="s">
        <v>425</v>
      </c>
      <c r="C138" s="160" t="s">
        <v>426</v>
      </c>
      <c r="D138" s="161" t="s">
        <v>582</v>
      </c>
      <c r="E138" s="161" t="s">
        <v>583</v>
      </c>
      <c r="F138" s="161" t="s">
        <v>619</v>
      </c>
      <c r="G138" s="161" t="s">
        <v>620</v>
      </c>
      <c r="H138" s="161"/>
      <c r="I138" s="236" t="s">
        <v>621</v>
      </c>
      <c r="J138" s="243"/>
    </row>
    <row r="139" spans="1:10" ht="357">
      <c r="A139" s="158" t="s">
        <v>622</v>
      </c>
      <c r="B139" s="159" t="s">
        <v>428</v>
      </c>
      <c r="C139" s="160" t="s">
        <v>429</v>
      </c>
      <c r="D139" s="161" t="s">
        <v>582</v>
      </c>
      <c r="E139" s="161" t="s">
        <v>583</v>
      </c>
      <c r="F139" s="161"/>
      <c r="G139" s="161" t="s">
        <v>430</v>
      </c>
      <c r="H139" s="161" t="s">
        <v>428</v>
      </c>
      <c r="I139" s="236" t="s">
        <v>623</v>
      </c>
      <c r="J139" s="243" t="s">
        <v>624</v>
      </c>
    </row>
    <row r="140" spans="1:10" ht="38.25">
      <c r="A140" s="166" t="s">
        <v>568</v>
      </c>
      <c r="B140" s="159" t="s">
        <v>433</v>
      </c>
      <c r="C140" s="160"/>
      <c r="D140" s="161"/>
      <c r="E140" s="161"/>
      <c r="F140" s="161"/>
      <c r="G140" s="161"/>
      <c r="H140" s="160"/>
      <c r="I140" s="237"/>
      <c r="J140" s="243"/>
    </row>
    <row r="141" spans="1:10" ht="293.25">
      <c r="A141" s="166" t="s">
        <v>625</v>
      </c>
      <c r="B141" s="159" t="s">
        <v>435</v>
      </c>
      <c r="C141" s="160" t="s">
        <v>223</v>
      </c>
      <c r="D141" s="161" t="s">
        <v>582</v>
      </c>
      <c r="E141" s="161" t="s">
        <v>583</v>
      </c>
      <c r="F141" s="161" t="s">
        <v>496</v>
      </c>
      <c r="G141" s="161" t="s">
        <v>488</v>
      </c>
      <c r="H141" s="160"/>
      <c r="I141" s="237" t="s">
        <v>626</v>
      </c>
      <c r="J141" s="165"/>
    </row>
    <row r="142" spans="1:10" ht="344.25">
      <c r="A142" s="166" t="s">
        <v>627</v>
      </c>
      <c r="B142" s="159" t="s">
        <v>441</v>
      </c>
      <c r="C142" s="160" t="s">
        <v>223</v>
      </c>
      <c r="D142" s="161" t="s">
        <v>582</v>
      </c>
      <c r="E142" s="161" t="s">
        <v>583</v>
      </c>
      <c r="F142" s="161" t="s">
        <v>496</v>
      </c>
      <c r="G142" s="161" t="s">
        <v>437</v>
      </c>
      <c r="H142" s="160" t="s">
        <v>441</v>
      </c>
      <c r="I142" s="237" t="s">
        <v>628</v>
      </c>
      <c r="J142" s="243"/>
    </row>
    <row r="143" spans="1:10" ht="114.75">
      <c r="A143" s="164"/>
      <c r="B143" s="162" t="s">
        <v>629</v>
      </c>
      <c r="C143" s="160" t="s">
        <v>630</v>
      </c>
      <c r="D143" s="161" t="s">
        <v>4</v>
      </c>
      <c r="E143" s="161" t="s">
        <v>583</v>
      </c>
      <c r="F143" s="161" t="s">
        <v>4</v>
      </c>
      <c r="G143" s="167" t="s">
        <v>631</v>
      </c>
      <c r="H143" s="161" t="s">
        <v>4</v>
      </c>
      <c r="I143" s="236" t="s">
        <v>4</v>
      </c>
      <c r="J143" s="243"/>
    </row>
    <row r="144" spans="1:10" ht="51">
      <c r="A144" s="158" t="s">
        <v>632</v>
      </c>
      <c r="B144" s="159" t="s">
        <v>446</v>
      </c>
      <c r="C144" s="155"/>
      <c r="D144" s="161"/>
      <c r="E144" s="161"/>
      <c r="F144" s="164"/>
      <c r="G144" s="164"/>
      <c r="H144" s="155"/>
      <c r="I144" s="235"/>
      <c r="J144" s="165"/>
    </row>
    <row r="145" spans="1:10" ht="409.5">
      <c r="A145" s="166" t="s">
        <v>633</v>
      </c>
      <c r="B145" s="159" t="s">
        <v>448</v>
      </c>
      <c r="C145" s="160" t="s">
        <v>223</v>
      </c>
      <c r="D145" s="161" t="s">
        <v>582</v>
      </c>
      <c r="E145" s="161" t="s">
        <v>583</v>
      </c>
      <c r="F145" s="161" t="s">
        <v>582</v>
      </c>
      <c r="G145" s="161" t="s">
        <v>583</v>
      </c>
      <c r="H145" s="160" t="s">
        <v>877</v>
      </c>
      <c r="I145" s="237" t="s">
        <v>634</v>
      </c>
      <c r="J145" s="243"/>
    </row>
    <row r="146" spans="1:10" ht="409.5">
      <c r="A146" s="166" t="s">
        <v>450</v>
      </c>
      <c r="B146" s="159" t="s">
        <v>451</v>
      </c>
      <c r="C146" s="160" t="s">
        <v>223</v>
      </c>
      <c r="D146" s="161" t="s">
        <v>582</v>
      </c>
      <c r="E146" s="161" t="s">
        <v>583</v>
      </c>
      <c r="F146" s="161" t="s">
        <v>582</v>
      </c>
      <c r="G146" s="161" t="s">
        <v>583</v>
      </c>
      <c r="H146" s="160" t="s">
        <v>451</v>
      </c>
      <c r="I146" s="237" t="s">
        <v>635</v>
      </c>
      <c r="J146" s="243"/>
    </row>
    <row r="147" spans="1:10" ht="114.75">
      <c r="A147" s="164"/>
      <c r="B147" s="162" t="s">
        <v>452</v>
      </c>
      <c r="C147" s="155" t="s">
        <v>581</v>
      </c>
      <c r="D147" s="161" t="s">
        <v>4</v>
      </c>
      <c r="E147" s="161" t="s">
        <v>583</v>
      </c>
      <c r="F147" s="168" t="s">
        <v>4</v>
      </c>
      <c r="G147" s="161" t="s">
        <v>453</v>
      </c>
      <c r="H147" s="161" t="s">
        <v>4</v>
      </c>
      <c r="I147" s="238" t="s">
        <v>4</v>
      </c>
      <c r="J147" s="165"/>
    </row>
    <row r="148" spans="1:10" ht="409.5">
      <c r="A148" s="158" t="s">
        <v>636</v>
      </c>
      <c r="B148" s="159" t="s">
        <v>455</v>
      </c>
      <c r="C148" s="160"/>
      <c r="D148" s="161" t="s">
        <v>582</v>
      </c>
      <c r="E148" s="161" t="s">
        <v>582</v>
      </c>
      <c r="F148" s="161" t="s">
        <v>582</v>
      </c>
      <c r="G148" s="161" t="s">
        <v>582</v>
      </c>
      <c r="H148" s="160" t="s">
        <v>455</v>
      </c>
      <c r="I148" s="237" t="s">
        <v>637</v>
      </c>
      <c r="J148" s="243"/>
    </row>
    <row r="149" spans="1:10" ht="114.75">
      <c r="A149" s="161"/>
      <c r="B149" s="162" t="s">
        <v>456</v>
      </c>
      <c r="C149" s="160" t="s">
        <v>630</v>
      </c>
      <c r="D149" s="161" t="s">
        <v>4</v>
      </c>
      <c r="E149" s="161" t="s">
        <v>583</v>
      </c>
      <c r="F149" s="161" t="s">
        <v>4</v>
      </c>
      <c r="G149" s="161" t="s">
        <v>453</v>
      </c>
      <c r="H149" s="161" t="s">
        <v>4</v>
      </c>
      <c r="I149" s="236" t="s">
        <v>4</v>
      </c>
      <c r="J149" s="243"/>
    </row>
    <row r="150" spans="1:10" ht="280.5">
      <c r="A150" s="158" t="s">
        <v>638</v>
      </c>
      <c r="B150" s="159" t="s">
        <v>460</v>
      </c>
      <c r="C150" s="160" t="s">
        <v>223</v>
      </c>
      <c r="D150" s="161" t="s">
        <v>582</v>
      </c>
      <c r="E150" s="161" t="s">
        <v>583</v>
      </c>
      <c r="F150" s="161" t="s">
        <v>582</v>
      </c>
      <c r="G150" s="161" t="s">
        <v>878</v>
      </c>
      <c r="H150" s="160" t="s">
        <v>460</v>
      </c>
      <c r="I150" s="237" t="s">
        <v>639</v>
      </c>
      <c r="J150" s="562" t="s">
        <v>640</v>
      </c>
    </row>
    <row r="151" spans="1:10" ht="280.5">
      <c r="A151" s="158" t="s">
        <v>459</v>
      </c>
      <c r="B151" s="159" t="s">
        <v>460</v>
      </c>
      <c r="C151" s="160" t="s">
        <v>223</v>
      </c>
      <c r="D151" s="161" t="s">
        <v>582</v>
      </c>
      <c r="E151" s="161" t="s">
        <v>583</v>
      </c>
      <c r="F151" s="161" t="s">
        <v>442</v>
      </c>
      <c r="G151" s="161" t="s">
        <v>878</v>
      </c>
      <c r="H151" s="160" t="s">
        <v>460</v>
      </c>
      <c r="I151" s="237" t="s">
        <v>639</v>
      </c>
      <c r="J151" s="563"/>
    </row>
    <row r="152" spans="1:10" ht="127.5">
      <c r="A152" s="158"/>
      <c r="B152" s="162" t="s">
        <v>464</v>
      </c>
      <c r="C152" s="160" t="s">
        <v>465</v>
      </c>
      <c r="D152" s="161" t="s">
        <v>4</v>
      </c>
      <c r="E152" s="161" t="s">
        <v>583</v>
      </c>
      <c r="F152" s="161" t="s">
        <v>4</v>
      </c>
      <c r="G152" s="161" t="s">
        <v>469</v>
      </c>
      <c r="H152" s="169" t="s">
        <v>466</v>
      </c>
      <c r="I152" s="237" t="s">
        <v>467</v>
      </c>
      <c r="J152" s="243"/>
    </row>
    <row r="153" spans="1:10" ht="267.75">
      <c r="A153" s="164"/>
      <c r="B153" s="162" t="s">
        <v>468</v>
      </c>
      <c r="C153" s="160" t="s">
        <v>465</v>
      </c>
      <c r="D153" s="161" t="s">
        <v>4</v>
      </c>
      <c r="E153" s="161" t="s">
        <v>583</v>
      </c>
      <c r="F153" s="161" t="s">
        <v>4</v>
      </c>
      <c r="G153" s="161" t="s">
        <v>469</v>
      </c>
      <c r="H153" s="160" t="s">
        <v>4</v>
      </c>
      <c r="I153" s="237" t="s">
        <v>4</v>
      </c>
      <c r="J153" s="243" t="s">
        <v>641</v>
      </c>
    </row>
    <row r="154" spans="1:10" ht="318.75">
      <c r="A154" s="166" t="s">
        <v>642</v>
      </c>
      <c r="B154" s="159" t="s">
        <v>471</v>
      </c>
      <c r="C154" s="160" t="s">
        <v>223</v>
      </c>
      <c r="D154" s="161" t="s">
        <v>582</v>
      </c>
      <c r="E154" s="161" t="s">
        <v>583</v>
      </c>
      <c r="F154" s="161" t="s">
        <v>643</v>
      </c>
      <c r="G154" s="161" t="s">
        <v>644</v>
      </c>
      <c r="H154" s="160" t="s">
        <v>471</v>
      </c>
      <c r="I154" s="237" t="s">
        <v>645</v>
      </c>
      <c r="J154" s="243"/>
    </row>
    <row r="155" spans="1:10" ht="409.5">
      <c r="A155" s="166" t="s">
        <v>646</v>
      </c>
      <c r="B155" s="170" t="s">
        <v>474</v>
      </c>
      <c r="C155" s="160" t="s">
        <v>223</v>
      </c>
      <c r="D155" s="161" t="s">
        <v>582</v>
      </c>
      <c r="E155" s="161" t="s">
        <v>583</v>
      </c>
      <c r="F155" s="161" t="s">
        <v>647</v>
      </c>
      <c r="G155" s="161" t="s">
        <v>879</v>
      </c>
      <c r="H155" s="160" t="s">
        <v>648</v>
      </c>
      <c r="I155" s="237" t="s">
        <v>649</v>
      </c>
      <c r="J155" s="243"/>
    </row>
    <row r="156" spans="1:10" ht="114.75">
      <c r="A156" s="161"/>
      <c r="B156" s="162" t="s">
        <v>650</v>
      </c>
      <c r="C156" s="160" t="s">
        <v>630</v>
      </c>
      <c r="D156" s="161" t="s">
        <v>4</v>
      </c>
      <c r="E156" s="161" t="s">
        <v>583</v>
      </c>
      <c r="F156" s="161" t="s">
        <v>4</v>
      </c>
      <c r="G156" s="161" t="s">
        <v>879</v>
      </c>
      <c r="H156" s="160" t="s">
        <v>4</v>
      </c>
      <c r="I156" s="237" t="s">
        <v>4</v>
      </c>
      <c r="J156" s="243"/>
    </row>
    <row r="157" spans="1:10" ht="408">
      <c r="A157" s="166" t="s">
        <v>651</v>
      </c>
      <c r="B157" s="159" t="s">
        <v>480</v>
      </c>
      <c r="C157" s="160" t="s">
        <v>223</v>
      </c>
      <c r="D157" s="161" t="s">
        <v>582</v>
      </c>
      <c r="E157" s="161" t="s">
        <v>583</v>
      </c>
      <c r="F157" s="161" t="s">
        <v>647</v>
      </c>
      <c r="G157" s="161" t="s">
        <v>484</v>
      </c>
      <c r="H157" s="160" t="s">
        <v>652</v>
      </c>
      <c r="I157" s="237" t="s">
        <v>653</v>
      </c>
      <c r="J157" s="243"/>
    </row>
    <row r="158" spans="1:10" ht="204">
      <c r="A158" s="161"/>
      <c r="B158" s="162" t="s">
        <v>654</v>
      </c>
      <c r="C158" s="160" t="s">
        <v>429</v>
      </c>
      <c r="D158" s="161" t="s">
        <v>4</v>
      </c>
      <c r="E158" s="161" t="s">
        <v>583</v>
      </c>
      <c r="F158" s="161" t="s">
        <v>4</v>
      </c>
      <c r="G158" s="161" t="s">
        <v>484</v>
      </c>
      <c r="H158" s="160"/>
      <c r="I158" s="237" t="s">
        <v>485</v>
      </c>
      <c r="J158" s="243"/>
    </row>
    <row r="159" spans="1:10" ht="216.75">
      <c r="A159" s="166" t="s">
        <v>655</v>
      </c>
      <c r="B159" s="159" t="s">
        <v>487</v>
      </c>
      <c r="C159" s="160" t="s">
        <v>253</v>
      </c>
      <c r="D159" s="161" t="s">
        <v>582</v>
      </c>
      <c r="E159" s="161" t="s">
        <v>583</v>
      </c>
      <c r="F159" s="161"/>
      <c r="G159" s="161" t="s">
        <v>656</v>
      </c>
      <c r="H159" s="160" t="s">
        <v>657</v>
      </c>
      <c r="I159" s="237" t="s">
        <v>880</v>
      </c>
      <c r="J159" s="243"/>
    </row>
    <row r="160" spans="1:10" ht="127.5">
      <c r="A160" s="161"/>
      <c r="B160" s="162" t="s">
        <v>658</v>
      </c>
      <c r="C160" s="160" t="s">
        <v>659</v>
      </c>
      <c r="D160" s="161" t="s">
        <v>4</v>
      </c>
      <c r="E160" s="161" t="s">
        <v>583</v>
      </c>
      <c r="F160" s="161" t="s">
        <v>4</v>
      </c>
      <c r="G160" s="161" t="s">
        <v>660</v>
      </c>
      <c r="H160" s="161" t="s">
        <v>4</v>
      </c>
      <c r="I160" s="236" t="s">
        <v>4</v>
      </c>
      <c r="J160" s="243"/>
    </row>
    <row r="161" spans="1:10" ht="293.25">
      <c r="A161" s="166" t="s">
        <v>661</v>
      </c>
      <c r="B161" s="159" t="s">
        <v>494</v>
      </c>
      <c r="C161" s="160" t="s">
        <v>379</v>
      </c>
      <c r="D161" s="161" t="s">
        <v>582</v>
      </c>
      <c r="E161" s="161" t="s">
        <v>583</v>
      </c>
      <c r="F161" s="161" t="s">
        <v>495</v>
      </c>
      <c r="G161" s="161" t="s">
        <v>496</v>
      </c>
      <c r="H161" s="160" t="s">
        <v>657</v>
      </c>
      <c r="I161" s="237" t="s">
        <v>881</v>
      </c>
      <c r="J161" s="243"/>
    </row>
    <row r="162" spans="1:10" ht="102">
      <c r="A162" s="161"/>
      <c r="B162" s="162" t="s">
        <v>662</v>
      </c>
      <c r="C162" s="160" t="s">
        <v>581</v>
      </c>
      <c r="D162" s="161" t="s">
        <v>4</v>
      </c>
      <c r="E162" s="161" t="s">
        <v>583</v>
      </c>
      <c r="F162" s="161" t="s">
        <v>4</v>
      </c>
      <c r="G162" s="161" t="s">
        <v>663</v>
      </c>
      <c r="H162" s="161" t="s">
        <v>4</v>
      </c>
      <c r="I162" s="236" t="s">
        <v>4</v>
      </c>
      <c r="J162" s="243"/>
    </row>
    <row r="163" spans="1:10" ht="409.5">
      <c r="A163" s="166" t="s">
        <v>664</v>
      </c>
      <c r="B163" s="159" t="s">
        <v>501</v>
      </c>
      <c r="C163" s="160" t="s">
        <v>223</v>
      </c>
      <c r="D163" s="161" t="s">
        <v>582</v>
      </c>
      <c r="E163" s="161" t="s">
        <v>583</v>
      </c>
      <c r="F163" s="161" t="s">
        <v>665</v>
      </c>
      <c r="G163" s="161" t="s">
        <v>666</v>
      </c>
      <c r="H163" s="160" t="s">
        <v>501</v>
      </c>
      <c r="I163" s="239" t="s">
        <v>667</v>
      </c>
      <c r="J163" s="243"/>
    </row>
    <row r="164" spans="1:10" ht="114.75">
      <c r="A164" s="161"/>
      <c r="B164" s="162" t="s">
        <v>668</v>
      </c>
      <c r="C164" s="160" t="s">
        <v>630</v>
      </c>
      <c r="D164" s="161" t="s">
        <v>4</v>
      </c>
      <c r="E164" s="161" t="s">
        <v>583</v>
      </c>
      <c r="F164" s="161" t="s">
        <v>4</v>
      </c>
      <c r="G164" s="161" t="s">
        <v>666</v>
      </c>
      <c r="H164" s="161" t="s">
        <v>4</v>
      </c>
      <c r="I164" s="236" t="s">
        <v>4</v>
      </c>
      <c r="J164" s="243"/>
    </row>
    <row r="165" spans="1:10" ht="395.25">
      <c r="A165" s="166" t="s">
        <v>669</v>
      </c>
      <c r="B165" s="159" t="s">
        <v>507</v>
      </c>
      <c r="C165" s="160" t="s">
        <v>379</v>
      </c>
      <c r="D165" s="161" t="s">
        <v>582</v>
      </c>
      <c r="E165" s="161" t="s">
        <v>583</v>
      </c>
      <c r="F165" s="161" t="s">
        <v>643</v>
      </c>
      <c r="G165" s="161" t="s">
        <v>511</v>
      </c>
      <c r="H165" s="160" t="s">
        <v>507</v>
      </c>
      <c r="I165" s="237" t="s">
        <v>670</v>
      </c>
      <c r="J165" s="243"/>
    </row>
    <row r="166" spans="1:10" ht="64.5">
      <c r="A166" s="161"/>
      <c r="B166" s="162" t="s">
        <v>671</v>
      </c>
      <c r="C166" s="160" t="s">
        <v>379</v>
      </c>
      <c r="D166" s="161" t="s">
        <v>4</v>
      </c>
      <c r="E166" s="161" t="s">
        <v>583</v>
      </c>
      <c r="F166" s="161" t="s">
        <v>4</v>
      </c>
      <c r="G166" s="161" t="s">
        <v>511</v>
      </c>
      <c r="H166" s="161" t="s">
        <v>4</v>
      </c>
      <c r="I166" s="236" t="s">
        <v>4</v>
      </c>
      <c r="J166" s="243"/>
    </row>
    <row r="167" spans="1:10" ht="178.5">
      <c r="A167" s="166" t="s">
        <v>672</v>
      </c>
      <c r="B167" s="159" t="s">
        <v>513</v>
      </c>
      <c r="C167" s="160" t="s">
        <v>514</v>
      </c>
      <c r="D167" s="161" t="s">
        <v>582</v>
      </c>
      <c r="E167" s="161" t="s">
        <v>583</v>
      </c>
      <c r="F167" s="161" t="s">
        <v>673</v>
      </c>
      <c r="G167" s="161" t="s">
        <v>674</v>
      </c>
      <c r="H167" s="160" t="s">
        <v>513</v>
      </c>
      <c r="I167" s="237" t="s">
        <v>675</v>
      </c>
      <c r="J167" s="243"/>
    </row>
    <row r="168" spans="1:10" ht="127.5">
      <c r="A168" s="161"/>
      <c r="B168" s="162" t="s">
        <v>676</v>
      </c>
      <c r="C168" s="160" t="s">
        <v>677</v>
      </c>
      <c r="D168" s="161" t="s">
        <v>4</v>
      </c>
      <c r="E168" s="161" t="s">
        <v>583</v>
      </c>
      <c r="F168" s="161" t="s">
        <v>4</v>
      </c>
      <c r="G168" s="161" t="s">
        <v>674</v>
      </c>
      <c r="H168" s="161" t="s">
        <v>4</v>
      </c>
      <c r="I168" s="236" t="s">
        <v>4</v>
      </c>
      <c r="J168" s="243"/>
    </row>
    <row r="169" spans="1:10" ht="409.5">
      <c r="A169" s="166" t="s">
        <v>678</v>
      </c>
      <c r="B169" s="159" t="s">
        <v>679</v>
      </c>
      <c r="C169" s="160" t="s">
        <v>223</v>
      </c>
      <c r="D169" s="161" t="s">
        <v>582</v>
      </c>
      <c r="E169" s="161" t="s">
        <v>583</v>
      </c>
      <c r="F169" s="161" t="s">
        <v>537</v>
      </c>
      <c r="G169" s="161" t="s">
        <v>882</v>
      </c>
      <c r="H169" s="160" t="s">
        <v>883</v>
      </c>
      <c r="I169" s="237" t="s">
        <v>680</v>
      </c>
      <c r="J169" s="243"/>
    </row>
    <row r="170" spans="1:10" ht="409.5">
      <c r="A170" s="166" t="s">
        <v>681</v>
      </c>
      <c r="B170" s="159" t="s">
        <v>521</v>
      </c>
      <c r="C170" s="160" t="s">
        <v>223</v>
      </c>
      <c r="D170" s="161" t="s">
        <v>582</v>
      </c>
      <c r="E170" s="161" t="s">
        <v>583</v>
      </c>
      <c r="F170" s="161" t="s">
        <v>682</v>
      </c>
      <c r="G170" s="161" t="s">
        <v>523</v>
      </c>
      <c r="H170" s="160" t="s">
        <v>521</v>
      </c>
      <c r="I170" s="237" t="s">
        <v>683</v>
      </c>
      <c r="J170" s="243"/>
    </row>
    <row r="171" spans="1:10" ht="127.5">
      <c r="A171" s="166"/>
      <c r="B171" s="162" t="s">
        <v>522</v>
      </c>
      <c r="C171" s="160" t="s">
        <v>444</v>
      </c>
      <c r="D171" s="161" t="s">
        <v>4</v>
      </c>
      <c r="E171" s="161" t="s">
        <v>583</v>
      </c>
      <c r="F171" s="161" t="s">
        <v>4</v>
      </c>
      <c r="G171" s="161" t="s">
        <v>523</v>
      </c>
      <c r="H171" s="161" t="s">
        <v>4</v>
      </c>
      <c r="I171" s="236" t="s">
        <v>4</v>
      </c>
      <c r="J171" s="243"/>
    </row>
    <row r="172" spans="1:10" ht="395.25">
      <c r="A172" s="166" t="s">
        <v>684</v>
      </c>
      <c r="B172" s="159" t="s">
        <v>525</v>
      </c>
      <c r="C172" s="160" t="s">
        <v>379</v>
      </c>
      <c r="D172" s="161" t="s">
        <v>582</v>
      </c>
      <c r="E172" s="161" t="s">
        <v>583</v>
      </c>
      <c r="F172" s="161" t="s">
        <v>884</v>
      </c>
      <c r="G172" s="161" t="s">
        <v>583</v>
      </c>
      <c r="H172" s="160" t="s">
        <v>685</v>
      </c>
      <c r="I172" s="237" t="s">
        <v>686</v>
      </c>
      <c r="J172" s="243"/>
    </row>
    <row r="173" spans="1:10" ht="230.25">
      <c r="A173" s="161"/>
      <c r="B173" s="162" t="s">
        <v>687</v>
      </c>
      <c r="C173" s="160" t="s">
        <v>581</v>
      </c>
      <c r="D173" s="161" t="s">
        <v>4</v>
      </c>
      <c r="E173" s="161" t="s">
        <v>583</v>
      </c>
      <c r="F173" s="161" t="s">
        <v>4</v>
      </c>
      <c r="G173" s="161" t="s">
        <v>688</v>
      </c>
      <c r="H173" s="161" t="s">
        <v>4</v>
      </c>
      <c r="I173" s="236" t="s">
        <v>4</v>
      </c>
      <c r="J173" s="243"/>
    </row>
    <row r="174" spans="1:10" ht="409.5">
      <c r="A174" s="166" t="s">
        <v>689</v>
      </c>
      <c r="B174" s="159" t="s">
        <v>530</v>
      </c>
      <c r="C174" s="160" t="s">
        <v>379</v>
      </c>
      <c r="D174" s="161" t="s">
        <v>582</v>
      </c>
      <c r="E174" s="161" t="s">
        <v>583</v>
      </c>
      <c r="F174" s="161" t="s">
        <v>690</v>
      </c>
      <c r="G174" s="161" t="s">
        <v>691</v>
      </c>
      <c r="H174" s="160" t="s">
        <v>692</v>
      </c>
      <c r="I174" s="237" t="s">
        <v>531</v>
      </c>
      <c r="J174" s="243"/>
    </row>
    <row r="175" spans="1:10" ht="102">
      <c r="A175" s="161"/>
      <c r="B175" s="162" t="s">
        <v>532</v>
      </c>
      <c r="C175" s="160" t="s">
        <v>581</v>
      </c>
      <c r="D175" s="161" t="s">
        <v>4</v>
      </c>
      <c r="E175" s="161" t="s">
        <v>583</v>
      </c>
      <c r="F175" s="161" t="s">
        <v>4</v>
      </c>
      <c r="G175" s="161" t="s">
        <v>533</v>
      </c>
      <c r="H175" s="161" t="s">
        <v>4</v>
      </c>
      <c r="I175" s="236" t="s">
        <v>4</v>
      </c>
      <c r="J175" s="243"/>
    </row>
    <row r="176" spans="1:10" ht="280.5">
      <c r="A176" s="166" t="s">
        <v>693</v>
      </c>
      <c r="B176" s="159" t="s">
        <v>535</v>
      </c>
      <c r="C176" s="160" t="s">
        <v>426</v>
      </c>
      <c r="D176" s="161" t="s">
        <v>582</v>
      </c>
      <c r="E176" s="161" t="s">
        <v>583</v>
      </c>
      <c r="F176" s="161" t="s">
        <v>694</v>
      </c>
      <c r="G176" s="161" t="s">
        <v>537</v>
      </c>
      <c r="H176" s="160" t="s">
        <v>695</v>
      </c>
      <c r="I176" s="237" t="s">
        <v>697</v>
      </c>
      <c r="J176" s="243"/>
    </row>
    <row r="177" spans="1:10" ht="140.25">
      <c r="A177" s="161"/>
      <c r="B177" s="162" t="s">
        <v>536</v>
      </c>
      <c r="C177" s="160" t="s">
        <v>696</v>
      </c>
      <c r="D177" s="161" t="s">
        <v>4</v>
      </c>
      <c r="E177" s="161" t="s">
        <v>583</v>
      </c>
      <c r="F177" s="161" t="s">
        <v>4</v>
      </c>
      <c r="G177" s="161" t="s">
        <v>537</v>
      </c>
      <c r="H177" s="161" t="s">
        <v>4</v>
      </c>
      <c r="I177" s="236" t="s">
        <v>4</v>
      </c>
      <c r="J177" s="243"/>
    </row>
    <row r="178" spans="1:10" ht="102">
      <c r="A178" s="166" t="s">
        <v>698</v>
      </c>
      <c r="B178" s="159" t="s">
        <v>540</v>
      </c>
      <c r="C178" s="160" t="s">
        <v>699</v>
      </c>
      <c r="D178" s="559" t="s">
        <v>584</v>
      </c>
      <c r="E178" s="560"/>
      <c r="F178" s="560"/>
      <c r="G178" s="560"/>
      <c r="H178" s="560"/>
      <c r="I178" s="560"/>
      <c r="J178" s="561"/>
    </row>
    <row r="179" spans="1:10" ht="409.5">
      <c r="A179" s="166" t="s">
        <v>700</v>
      </c>
      <c r="B179" s="159" t="s">
        <v>544</v>
      </c>
      <c r="C179" s="160" t="s">
        <v>545</v>
      </c>
      <c r="D179" s="161" t="s">
        <v>582</v>
      </c>
      <c r="E179" s="161" t="s">
        <v>583</v>
      </c>
      <c r="F179" s="161" t="s">
        <v>549</v>
      </c>
      <c r="G179" s="161" t="s">
        <v>550</v>
      </c>
      <c r="H179" s="160" t="s">
        <v>544</v>
      </c>
      <c r="I179" s="237" t="s">
        <v>701</v>
      </c>
      <c r="J179" s="243"/>
    </row>
    <row r="180" spans="1:10" ht="165.75">
      <c r="A180" s="166"/>
      <c r="B180" s="162" t="s">
        <v>702</v>
      </c>
      <c r="C180" s="160" t="s">
        <v>548</v>
      </c>
      <c r="D180" s="161" t="s">
        <v>4</v>
      </c>
      <c r="E180" s="161" t="s">
        <v>583</v>
      </c>
      <c r="F180" s="161" t="s">
        <v>4</v>
      </c>
      <c r="G180" s="161" t="s">
        <v>550</v>
      </c>
      <c r="H180" s="161" t="s">
        <v>4</v>
      </c>
      <c r="I180" s="236" t="s">
        <v>4</v>
      </c>
      <c r="J180" s="243"/>
    </row>
  </sheetData>
  <sheetProtection/>
  <mergeCells count="16">
    <mergeCell ref="D135:J135"/>
    <mergeCell ref="J150:J151"/>
    <mergeCell ref="D178:J178"/>
    <mergeCell ref="A120:J120"/>
    <mergeCell ref="B7:B8"/>
    <mergeCell ref="C7:C8"/>
    <mergeCell ref="D7:E7"/>
    <mergeCell ref="A10:J10"/>
    <mergeCell ref="A71:J71"/>
    <mergeCell ref="A3:J3"/>
    <mergeCell ref="F7:G7"/>
    <mergeCell ref="H7:I7"/>
    <mergeCell ref="J7:J8"/>
    <mergeCell ref="A5:J5"/>
    <mergeCell ref="A4:J4"/>
    <mergeCell ref="A7:A8"/>
  </mergeCells>
  <printOptions/>
  <pageMargins left="0.2362204724409449" right="0.2362204724409449" top="0.7480314960629921" bottom="0.7480314960629921" header="0.31496062992125984" footer="0.31496062992125984"/>
  <pageSetup firstPageNumber="90" useFirstPageNumber="1" fitToHeight="0" fitToWidth="1" horizontalDpi="600" verticalDpi="600" orientation="landscape" paperSize="9"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tabColor rgb="FF00B050"/>
  </sheetPr>
  <dimension ref="A1:J13"/>
  <sheetViews>
    <sheetView zoomScaleSheetLayoutView="100" workbookViewId="0" topLeftCell="A1">
      <selection activeCell="A13" sqref="A13:J13"/>
    </sheetView>
  </sheetViews>
  <sheetFormatPr defaultColWidth="9.00390625" defaultRowHeight="12.75"/>
  <cols>
    <col min="1" max="1" width="5.75390625" style="1" customWidth="1"/>
    <col min="2" max="2" width="22.75390625" style="1" customWidth="1"/>
    <col min="3" max="3" width="14.875" style="1" customWidth="1"/>
    <col min="4" max="5" width="9.75390625" style="1" customWidth="1"/>
    <col min="6" max="6" width="13.625" style="1" customWidth="1"/>
    <col min="7" max="10" width="9.75390625" style="1" customWidth="1"/>
    <col min="11" max="16384" width="9.125" style="1" customWidth="1"/>
  </cols>
  <sheetData>
    <row r="1" s="2" customFormat="1" ht="15">
      <c r="J1" s="6" t="s">
        <v>23</v>
      </c>
    </row>
    <row r="2" ht="14.25" customHeight="1"/>
    <row r="3" spans="1:10" ht="15.75">
      <c r="A3" s="544" t="s">
        <v>100</v>
      </c>
      <c r="B3" s="544"/>
      <c r="C3" s="544"/>
      <c r="D3" s="544"/>
      <c r="E3" s="544"/>
      <c r="F3" s="544"/>
      <c r="G3" s="544"/>
      <c r="H3" s="544"/>
      <c r="I3" s="544"/>
      <c r="J3" s="544"/>
    </row>
    <row r="5" spans="1:10" s="3" customFormat="1" ht="60.75" customHeight="1">
      <c r="A5" s="545" t="s">
        <v>25</v>
      </c>
      <c r="B5" s="545" t="s">
        <v>99</v>
      </c>
      <c r="C5" s="545" t="s">
        <v>98</v>
      </c>
      <c r="D5" s="548" t="s">
        <v>102</v>
      </c>
      <c r="E5" s="550"/>
      <c r="F5" s="548" t="s">
        <v>103</v>
      </c>
      <c r="G5" s="549"/>
      <c r="H5" s="550"/>
      <c r="I5" s="548" t="s">
        <v>97</v>
      </c>
      <c r="J5" s="550"/>
    </row>
    <row r="6" spans="1:10" s="3" customFormat="1" ht="45">
      <c r="A6" s="546"/>
      <c r="B6" s="546"/>
      <c r="C6" s="546"/>
      <c r="D6" s="7" t="s">
        <v>30</v>
      </c>
      <c r="E6" s="7" t="s">
        <v>31</v>
      </c>
      <c r="F6" s="29" t="s">
        <v>96</v>
      </c>
      <c r="G6" s="7" t="s">
        <v>95</v>
      </c>
      <c r="H6" s="7" t="s">
        <v>94</v>
      </c>
      <c r="I6" s="7" t="s">
        <v>30</v>
      </c>
      <c r="J6" s="7" t="s">
        <v>31</v>
      </c>
    </row>
    <row r="7" spans="1:10" s="3" customFormat="1" ht="15">
      <c r="A7" s="5">
        <v>1</v>
      </c>
      <c r="B7" s="5">
        <v>2</v>
      </c>
      <c r="C7" s="5">
        <v>3</v>
      </c>
      <c r="D7" s="5">
        <v>4</v>
      </c>
      <c r="E7" s="5">
        <v>5</v>
      </c>
      <c r="F7" s="5">
        <v>6</v>
      </c>
      <c r="G7" s="5">
        <v>7</v>
      </c>
      <c r="H7" s="5">
        <v>8</v>
      </c>
      <c r="I7" s="5">
        <v>9</v>
      </c>
      <c r="J7" s="5">
        <v>10</v>
      </c>
    </row>
    <row r="8" spans="1:10" s="3" customFormat="1" ht="31.5" customHeight="1">
      <c r="A8" s="571" t="s">
        <v>93</v>
      </c>
      <c r="B8" s="572"/>
      <c r="C8" s="572"/>
      <c r="D8" s="572"/>
      <c r="E8" s="572"/>
      <c r="F8" s="572"/>
      <c r="G8" s="572"/>
      <c r="H8" s="572"/>
      <c r="I8" s="572"/>
      <c r="J8" s="573"/>
    </row>
    <row r="9" spans="1:10" s="3" customFormat="1" ht="15">
      <c r="A9" s="5">
        <v>1</v>
      </c>
      <c r="B9" s="574" t="s">
        <v>719</v>
      </c>
      <c r="C9" s="575"/>
      <c r="D9" s="575"/>
      <c r="E9" s="575"/>
      <c r="F9" s="575"/>
      <c r="G9" s="575"/>
      <c r="H9" s="575"/>
      <c r="I9" s="575"/>
      <c r="J9" s="576"/>
    </row>
    <row r="10" spans="1:10" s="3" customFormat="1" ht="31.5" customHeight="1">
      <c r="A10" s="571" t="s">
        <v>92</v>
      </c>
      <c r="B10" s="572"/>
      <c r="C10" s="572"/>
      <c r="D10" s="572"/>
      <c r="E10" s="572"/>
      <c r="F10" s="572"/>
      <c r="G10" s="572"/>
      <c r="H10" s="572"/>
      <c r="I10" s="572"/>
      <c r="J10" s="573"/>
    </row>
    <row r="11" spans="1:10" s="3" customFormat="1" ht="15">
      <c r="A11" s="5">
        <v>1</v>
      </c>
      <c r="B11" s="551" t="s">
        <v>720</v>
      </c>
      <c r="C11" s="577"/>
      <c r="D11" s="577"/>
      <c r="E11" s="577"/>
      <c r="F11" s="577"/>
      <c r="G11" s="577"/>
      <c r="H11" s="577"/>
      <c r="I11" s="577"/>
      <c r="J11" s="552"/>
    </row>
    <row r="12" s="2" customFormat="1" ht="15"/>
    <row r="13" spans="1:10" s="2" customFormat="1" ht="76.5" customHeight="1">
      <c r="A13" s="570" t="s">
        <v>91</v>
      </c>
      <c r="B13" s="570"/>
      <c r="C13" s="570"/>
      <c r="D13" s="570"/>
      <c r="E13" s="570"/>
      <c r="F13" s="570"/>
      <c r="G13" s="570"/>
      <c r="H13" s="570"/>
      <c r="I13" s="570"/>
      <c r="J13" s="570"/>
    </row>
    <row r="14" s="2" customFormat="1" ht="3" customHeight="1"/>
  </sheetData>
  <sheetProtection/>
  <mergeCells count="12">
    <mergeCell ref="B9:J9"/>
    <mergeCell ref="B11:J11"/>
    <mergeCell ref="A13:J13"/>
    <mergeCell ref="A3:J3"/>
    <mergeCell ref="I5:J5"/>
    <mergeCell ref="A8:J8"/>
    <mergeCell ref="A10:J10"/>
    <mergeCell ref="F5:H5"/>
    <mergeCell ref="A5:A6"/>
    <mergeCell ref="B5:B6"/>
    <mergeCell ref="C5:C6"/>
    <mergeCell ref="D5:E5"/>
  </mergeCells>
  <printOptions/>
  <pageMargins left="0.984251968503937" right="0.5905511811023623" top="0.7874015748031497" bottom="0.3937007874015748" header="0.1968503937007874" footer="0.1968503937007874"/>
  <pageSetup firstPageNumber="154" useFirstPageNumber="1" horizontalDpi="600" verticalDpi="600" orientation="landscape"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tabColor rgb="FF00B050"/>
  </sheetPr>
  <dimension ref="A1:G38"/>
  <sheetViews>
    <sheetView zoomScaleSheetLayoutView="145" workbookViewId="0" topLeftCell="A1">
      <selection activeCell="A1" sqref="A1"/>
    </sheetView>
  </sheetViews>
  <sheetFormatPr defaultColWidth="9.00390625" defaultRowHeight="12.75"/>
  <cols>
    <col min="1" max="1" width="4.875" style="1" customWidth="1"/>
    <col min="2" max="2" width="15.00390625" style="1" customWidth="1"/>
    <col min="3" max="3" width="43.75390625" style="1" customWidth="1"/>
    <col min="4" max="4" width="15.75390625" style="1" customWidth="1"/>
    <col min="5" max="5" width="11.75390625" style="1" customWidth="1"/>
    <col min="6" max="6" width="20.875" style="144" customWidth="1"/>
    <col min="7" max="7" width="19.875" style="1" customWidth="1"/>
    <col min="8" max="16384" width="9.125" style="1" customWidth="1"/>
  </cols>
  <sheetData>
    <row r="1" spans="6:7" s="2" customFormat="1" ht="15">
      <c r="F1" s="143"/>
      <c r="G1" s="6" t="s">
        <v>43</v>
      </c>
    </row>
    <row r="2" s="2" customFormat="1" ht="15">
      <c r="F2" s="143"/>
    </row>
    <row r="3" spans="1:7" s="9" customFormat="1" ht="15.75">
      <c r="A3" s="544" t="s">
        <v>90</v>
      </c>
      <c r="B3" s="544"/>
      <c r="C3" s="544"/>
      <c r="D3" s="544"/>
      <c r="E3" s="544"/>
      <c r="F3" s="544"/>
      <c r="G3" s="544"/>
    </row>
    <row r="4" s="2" customFormat="1" ht="15">
      <c r="F4" s="143"/>
    </row>
    <row r="5" spans="1:7" s="17" customFormat="1" ht="15">
      <c r="A5" s="545" t="s">
        <v>6</v>
      </c>
      <c r="B5" s="545" t="s">
        <v>47</v>
      </c>
      <c r="C5" s="545" t="s">
        <v>46</v>
      </c>
      <c r="D5" s="579" t="s">
        <v>40</v>
      </c>
      <c r="E5" s="551" t="s">
        <v>45</v>
      </c>
      <c r="F5" s="552"/>
      <c r="G5" s="545" t="s">
        <v>44</v>
      </c>
    </row>
    <row r="6" spans="1:7" s="17" customFormat="1" ht="45" customHeight="1">
      <c r="A6" s="547"/>
      <c r="B6" s="547"/>
      <c r="C6" s="547"/>
      <c r="D6" s="580"/>
      <c r="E6" s="7" t="s">
        <v>30</v>
      </c>
      <c r="F6" s="7" t="s">
        <v>31</v>
      </c>
      <c r="G6" s="547"/>
    </row>
    <row r="7" spans="1:7" s="2" customFormat="1" ht="15">
      <c r="A7" s="10">
        <v>1</v>
      </c>
      <c r="B7" s="10">
        <v>2</v>
      </c>
      <c r="C7" s="10">
        <v>3</v>
      </c>
      <c r="D7" s="10">
        <v>4</v>
      </c>
      <c r="E7" s="10">
        <v>5</v>
      </c>
      <c r="F7" s="19">
        <v>6</v>
      </c>
      <c r="G7" s="10">
        <v>7</v>
      </c>
    </row>
    <row r="8" spans="1:7" s="147" customFormat="1" ht="12.75">
      <c r="A8" s="578" t="s">
        <v>88</v>
      </c>
      <c r="B8" s="578"/>
      <c r="C8" s="578"/>
      <c r="D8" s="578"/>
      <c r="E8" s="578"/>
      <c r="F8" s="578"/>
      <c r="G8" s="578"/>
    </row>
    <row r="9" spans="1:7" s="138" customFormat="1" ht="16.5" customHeight="1">
      <c r="A9" s="581" t="s">
        <v>758</v>
      </c>
      <c r="B9" s="582"/>
      <c r="C9" s="582"/>
      <c r="D9" s="582"/>
      <c r="E9" s="582"/>
      <c r="F9" s="582"/>
      <c r="G9" s="582"/>
    </row>
    <row r="10" spans="1:7" s="138" customFormat="1" ht="16.5" customHeight="1">
      <c r="A10" s="584" t="s">
        <v>800</v>
      </c>
      <c r="B10" s="584"/>
      <c r="C10" s="584"/>
      <c r="D10" s="584"/>
      <c r="E10" s="584"/>
      <c r="F10" s="584"/>
      <c r="G10" s="584"/>
    </row>
    <row r="11" spans="1:7" s="146" customFormat="1" ht="63.75">
      <c r="A11" s="13" t="s">
        <v>0</v>
      </c>
      <c r="B11" s="74" t="s">
        <v>722</v>
      </c>
      <c r="C11" s="70" t="s">
        <v>770</v>
      </c>
      <c r="D11" s="70" t="s">
        <v>426</v>
      </c>
      <c r="E11" s="133" t="s">
        <v>724</v>
      </c>
      <c r="F11" s="60" t="s">
        <v>769</v>
      </c>
      <c r="G11" s="336"/>
    </row>
    <row r="12" spans="1:7" s="146" customFormat="1" ht="17.25" customHeight="1">
      <c r="A12" s="585" t="s">
        <v>801</v>
      </c>
      <c r="B12" s="585"/>
      <c r="C12" s="585"/>
      <c r="D12" s="585"/>
      <c r="E12" s="585"/>
      <c r="F12" s="585"/>
      <c r="G12" s="585"/>
    </row>
    <row r="13" spans="1:7" s="138" customFormat="1" ht="67.5" customHeight="1">
      <c r="A13" s="13" t="s">
        <v>10</v>
      </c>
      <c r="B13" s="74" t="s">
        <v>722</v>
      </c>
      <c r="C13" s="74" t="s">
        <v>759</v>
      </c>
      <c r="D13" s="74" t="s">
        <v>154</v>
      </c>
      <c r="E13" s="133" t="s">
        <v>740</v>
      </c>
      <c r="F13" s="586" t="s">
        <v>767</v>
      </c>
      <c r="G13" s="338"/>
    </row>
    <row r="14" spans="1:7" s="147" customFormat="1" ht="51">
      <c r="A14" s="13" t="s">
        <v>729</v>
      </c>
      <c r="B14" s="74" t="s">
        <v>722</v>
      </c>
      <c r="C14" s="74" t="s">
        <v>760</v>
      </c>
      <c r="D14" s="74" t="s">
        <v>154</v>
      </c>
      <c r="E14" s="133" t="s">
        <v>756</v>
      </c>
      <c r="F14" s="587"/>
      <c r="G14" s="338"/>
    </row>
    <row r="15" spans="1:7" ht="51">
      <c r="A15" s="13" t="s">
        <v>762</v>
      </c>
      <c r="B15" s="74" t="s">
        <v>722</v>
      </c>
      <c r="C15" s="74" t="s">
        <v>765</v>
      </c>
      <c r="D15" s="74" t="s">
        <v>154</v>
      </c>
      <c r="E15" s="133" t="s">
        <v>756</v>
      </c>
      <c r="F15" s="583" t="s">
        <v>768</v>
      </c>
      <c r="G15" s="60"/>
    </row>
    <row r="16" spans="1:7" s="138" customFormat="1" ht="169.5" customHeight="1">
      <c r="A16" s="13" t="s">
        <v>764</v>
      </c>
      <c r="B16" s="74" t="s">
        <v>722</v>
      </c>
      <c r="C16" s="74" t="s">
        <v>761</v>
      </c>
      <c r="D16" s="74" t="s">
        <v>154</v>
      </c>
      <c r="E16" s="133" t="s">
        <v>756</v>
      </c>
      <c r="F16" s="583"/>
      <c r="G16" s="338"/>
    </row>
    <row r="17" spans="1:7" s="138" customFormat="1" ht="12.75">
      <c r="A17" s="585" t="s">
        <v>802</v>
      </c>
      <c r="B17" s="585"/>
      <c r="C17" s="585"/>
      <c r="D17" s="585"/>
      <c r="E17" s="585"/>
      <c r="F17" s="585"/>
      <c r="G17" s="585"/>
    </row>
    <row r="18" spans="1:7" s="138" customFormat="1" ht="178.5">
      <c r="A18" s="13" t="s">
        <v>766</v>
      </c>
      <c r="B18" s="74" t="s">
        <v>722</v>
      </c>
      <c r="C18" s="74" t="s">
        <v>892</v>
      </c>
      <c r="D18" s="74" t="s">
        <v>154</v>
      </c>
      <c r="E18" s="133" t="s">
        <v>740</v>
      </c>
      <c r="F18" s="69" t="s">
        <v>897</v>
      </c>
      <c r="G18" s="338"/>
    </row>
    <row r="19" spans="1:7" s="138" customFormat="1" ht="178.5">
      <c r="A19" s="13" t="s">
        <v>893</v>
      </c>
      <c r="B19" s="74" t="s">
        <v>895</v>
      </c>
      <c r="C19" s="74" t="s">
        <v>896</v>
      </c>
      <c r="D19" s="74" t="s">
        <v>154</v>
      </c>
      <c r="E19" s="133" t="s">
        <v>756</v>
      </c>
      <c r="F19" s="69" t="s">
        <v>1060</v>
      </c>
      <c r="G19" s="338"/>
    </row>
    <row r="20" spans="1:7" s="138" customFormat="1" ht="12.75">
      <c r="A20" s="585" t="s">
        <v>898</v>
      </c>
      <c r="B20" s="585"/>
      <c r="C20" s="585"/>
      <c r="D20" s="585"/>
      <c r="E20" s="585"/>
      <c r="F20" s="585"/>
      <c r="G20" s="585"/>
    </row>
    <row r="21" spans="1:7" s="138" customFormat="1" ht="51">
      <c r="A21" s="337"/>
      <c r="B21" s="13" t="s">
        <v>895</v>
      </c>
      <c r="C21" s="69" t="s">
        <v>899</v>
      </c>
      <c r="D21" s="74" t="s">
        <v>154</v>
      </c>
      <c r="E21" s="133" t="s">
        <v>756</v>
      </c>
      <c r="F21" s="339" t="s">
        <v>725</v>
      </c>
      <c r="G21" s="69" t="s">
        <v>900</v>
      </c>
    </row>
    <row r="22" spans="1:7" s="138" customFormat="1" ht="12.75">
      <c r="A22" s="585" t="s">
        <v>901</v>
      </c>
      <c r="B22" s="585"/>
      <c r="C22" s="585"/>
      <c r="D22" s="585"/>
      <c r="E22" s="585"/>
      <c r="F22" s="585"/>
      <c r="G22" s="585"/>
    </row>
    <row r="23" spans="1:7" s="138" customFormat="1" ht="140.25">
      <c r="A23" s="13" t="s">
        <v>894</v>
      </c>
      <c r="B23" s="74" t="s">
        <v>722</v>
      </c>
      <c r="C23" s="74" t="s">
        <v>763</v>
      </c>
      <c r="D23" s="74" t="s">
        <v>154</v>
      </c>
      <c r="E23" s="133" t="s">
        <v>756</v>
      </c>
      <c r="F23" s="69" t="s">
        <v>767</v>
      </c>
      <c r="G23" s="338"/>
    </row>
    <row r="24" spans="1:7" ht="12.75">
      <c r="A24" s="584" t="s">
        <v>558</v>
      </c>
      <c r="B24" s="584"/>
      <c r="C24" s="584"/>
      <c r="D24" s="584"/>
      <c r="E24" s="584"/>
      <c r="F24" s="584"/>
      <c r="G24" s="584"/>
    </row>
    <row r="25" spans="1:7" ht="12.75">
      <c r="A25" s="73"/>
      <c r="B25" s="584" t="s">
        <v>721</v>
      </c>
      <c r="C25" s="588"/>
      <c r="D25" s="588"/>
      <c r="E25" s="588"/>
      <c r="F25" s="588"/>
      <c r="G25" s="588"/>
    </row>
    <row r="26" spans="1:7" ht="242.25">
      <c r="A26" s="13" t="s">
        <v>0</v>
      </c>
      <c r="B26" s="64" t="s">
        <v>722</v>
      </c>
      <c r="C26" s="64" t="s">
        <v>723</v>
      </c>
      <c r="D26" s="64" t="s">
        <v>379</v>
      </c>
      <c r="E26" s="57" t="s">
        <v>724</v>
      </c>
      <c r="F26" s="57" t="s">
        <v>725</v>
      </c>
      <c r="G26" s="60" t="s">
        <v>726</v>
      </c>
    </row>
    <row r="27" spans="1:7" ht="51">
      <c r="A27" s="13" t="s">
        <v>10</v>
      </c>
      <c r="B27" s="64" t="s">
        <v>722</v>
      </c>
      <c r="C27" s="60" t="s">
        <v>727</v>
      </c>
      <c r="D27" s="60" t="s">
        <v>379</v>
      </c>
      <c r="E27" s="57" t="s">
        <v>724</v>
      </c>
      <c r="F27" s="57" t="s">
        <v>728</v>
      </c>
      <c r="G27" s="60"/>
    </row>
    <row r="28" spans="1:7" ht="102">
      <c r="A28" s="72" t="s">
        <v>729</v>
      </c>
      <c r="B28" s="74" t="s">
        <v>730</v>
      </c>
      <c r="C28" s="74" t="s">
        <v>731</v>
      </c>
      <c r="D28" s="74" t="s">
        <v>379</v>
      </c>
      <c r="E28" s="57" t="s">
        <v>732</v>
      </c>
      <c r="F28" s="59" t="s">
        <v>733</v>
      </c>
      <c r="G28" s="70"/>
    </row>
    <row r="29" spans="1:7" ht="12.75">
      <c r="A29" s="13"/>
      <c r="B29" s="589" t="s">
        <v>734</v>
      </c>
      <c r="C29" s="589"/>
      <c r="D29" s="589"/>
      <c r="E29" s="589"/>
      <c r="F29" s="590"/>
      <c r="G29" s="590"/>
    </row>
    <row r="30" spans="1:7" ht="76.5">
      <c r="A30" s="13" t="s">
        <v>0</v>
      </c>
      <c r="B30" s="74" t="s">
        <v>735</v>
      </c>
      <c r="C30" s="74" t="s">
        <v>736</v>
      </c>
      <c r="D30" s="74" t="s">
        <v>390</v>
      </c>
      <c r="E30" s="57" t="s">
        <v>732</v>
      </c>
      <c r="F30" s="63" t="s">
        <v>737</v>
      </c>
      <c r="G30" s="75"/>
    </row>
    <row r="31" spans="1:7" ht="102">
      <c r="A31" s="13" t="s">
        <v>10</v>
      </c>
      <c r="B31" s="64" t="s">
        <v>742</v>
      </c>
      <c r="C31" s="74" t="s">
        <v>743</v>
      </c>
      <c r="D31" s="64" t="s">
        <v>403</v>
      </c>
      <c r="E31" s="57" t="s">
        <v>740</v>
      </c>
      <c r="F31" s="63" t="s">
        <v>744</v>
      </c>
      <c r="G31" s="75"/>
    </row>
    <row r="32" spans="1:7" ht="63.75">
      <c r="A32" s="13" t="s">
        <v>729</v>
      </c>
      <c r="B32" s="64" t="s">
        <v>738</v>
      </c>
      <c r="C32" s="74" t="s">
        <v>739</v>
      </c>
      <c r="D32" s="64" t="s">
        <v>403</v>
      </c>
      <c r="E32" s="57" t="s">
        <v>740</v>
      </c>
      <c r="F32" s="63" t="s">
        <v>741</v>
      </c>
      <c r="G32" s="75"/>
    </row>
    <row r="33" spans="1:7" ht="12.75">
      <c r="A33" s="13"/>
      <c r="B33" s="589" t="s">
        <v>745</v>
      </c>
      <c r="C33" s="589"/>
      <c r="D33" s="589"/>
      <c r="E33" s="589"/>
      <c r="F33" s="590"/>
      <c r="G33" s="590"/>
    </row>
    <row r="34" spans="1:7" ht="127.5">
      <c r="A34" s="13" t="s">
        <v>0</v>
      </c>
      <c r="B34" s="74" t="s">
        <v>746</v>
      </c>
      <c r="C34" s="74" t="s">
        <v>747</v>
      </c>
      <c r="D34" s="74" t="s">
        <v>426</v>
      </c>
      <c r="E34" s="57" t="s">
        <v>740</v>
      </c>
      <c r="F34" s="76" t="s">
        <v>748</v>
      </c>
      <c r="G34" s="75"/>
    </row>
    <row r="35" spans="1:7" ht="63.75">
      <c r="A35" s="13" t="s">
        <v>10</v>
      </c>
      <c r="B35" s="74" t="s">
        <v>749</v>
      </c>
      <c r="C35" s="74" t="s">
        <v>750</v>
      </c>
      <c r="D35" s="74" t="s">
        <v>429</v>
      </c>
      <c r="E35" s="57" t="s">
        <v>732</v>
      </c>
      <c r="F35" s="76" t="s">
        <v>751</v>
      </c>
      <c r="G35" s="75"/>
    </row>
    <row r="36" spans="1:7" ht="12.75">
      <c r="A36" s="13"/>
      <c r="B36" s="591" t="s">
        <v>752</v>
      </c>
      <c r="C36" s="590"/>
      <c r="D36" s="590"/>
      <c r="E36" s="590"/>
      <c r="F36" s="590"/>
      <c r="G36" s="590"/>
    </row>
    <row r="37" spans="1:7" ht="63.75">
      <c r="A37" s="13" t="s">
        <v>0</v>
      </c>
      <c r="B37" s="74" t="s">
        <v>722</v>
      </c>
      <c r="C37" s="74" t="s">
        <v>753</v>
      </c>
      <c r="D37" s="74" t="s">
        <v>253</v>
      </c>
      <c r="E37" s="57" t="s">
        <v>740</v>
      </c>
      <c r="F37" s="63" t="s">
        <v>754</v>
      </c>
      <c r="G37" s="75"/>
    </row>
    <row r="38" spans="1:7" ht="76.5">
      <c r="A38" s="13" t="s">
        <v>10</v>
      </c>
      <c r="B38" s="74" t="s">
        <v>730</v>
      </c>
      <c r="C38" s="74" t="s">
        <v>755</v>
      </c>
      <c r="D38" s="74" t="s">
        <v>379</v>
      </c>
      <c r="E38" s="57" t="s">
        <v>756</v>
      </c>
      <c r="F38" s="59" t="s">
        <v>757</v>
      </c>
      <c r="G38" s="75"/>
    </row>
  </sheetData>
  <sheetProtection/>
  <mergeCells count="21">
    <mergeCell ref="A24:G24"/>
    <mergeCell ref="B25:G25"/>
    <mergeCell ref="B29:G29"/>
    <mergeCell ref="B33:G33"/>
    <mergeCell ref="B36:G36"/>
    <mergeCell ref="A22:G22"/>
    <mergeCell ref="A9:G9"/>
    <mergeCell ref="F15:F16"/>
    <mergeCell ref="A10:G10"/>
    <mergeCell ref="A12:G12"/>
    <mergeCell ref="A17:G17"/>
    <mergeCell ref="A20:G20"/>
    <mergeCell ref="F13:F14"/>
    <mergeCell ref="A8:G8"/>
    <mergeCell ref="A3:G3"/>
    <mergeCell ref="G5:G6"/>
    <mergeCell ref="A5:A6"/>
    <mergeCell ref="B5:B6"/>
    <mergeCell ref="C5:C6"/>
    <mergeCell ref="D5:D6"/>
    <mergeCell ref="E5:F5"/>
  </mergeCells>
  <printOptions/>
  <pageMargins left="0.7874015748031497" right="0.7086614173228347" top="0.7874015748031497" bottom="0.3937007874015748" header="0.1968503937007874" footer="0.1968503937007874"/>
  <pageSetup firstPageNumber="155" useFirstPageNumber="1" horizontalDpi="600" verticalDpi="600" orientation="landscape" paperSize="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tabColor rgb="FF00B050"/>
    <pageSetUpPr fitToPage="1"/>
  </sheetPr>
  <dimension ref="A1:J127"/>
  <sheetViews>
    <sheetView zoomScaleSheetLayoutView="110" workbookViewId="0" topLeftCell="A1">
      <selection activeCell="J8" sqref="J8"/>
    </sheetView>
  </sheetViews>
  <sheetFormatPr defaultColWidth="9.00390625" defaultRowHeight="12.75"/>
  <cols>
    <col min="1" max="1" width="6.125" style="28" customWidth="1"/>
    <col min="2" max="2" width="36.625" style="28" customWidth="1"/>
    <col min="3" max="3" width="37.75390625" style="28" customWidth="1"/>
    <col min="4" max="4" width="9.75390625" style="28" customWidth="1"/>
    <col min="5" max="5" width="12.25390625" style="28" customWidth="1"/>
    <col min="6" max="9" width="17.875" style="2" customWidth="1"/>
    <col min="10" max="16384" width="9.125" style="28" customWidth="1"/>
  </cols>
  <sheetData>
    <row r="1" spans="6:9" s="21" customFormat="1" ht="15">
      <c r="F1" s="2"/>
      <c r="G1" s="2"/>
      <c r="H1" s="2"/>
      <c r="I1" s="6" t="s">
        <v>83</v>
      </c>
    </row>
    <row r="2" spans="6:9" s="21" customFormat="1" ht="15">
      <c r="F2" s="2"/>
      <c r="G2" s="2"/>
      <c r="H2" s="2"/>
      <c r="I2" s="2"/>
    </row>
    <row r="3" spans="1:9" s="21" customFormat="1" ht="15" customHeight="1">
      <c r="A3" s="601" t="s">
        <v>101</v>
      </c>
      <c r="B3" s="601"/>
      <c r="C3" s="601"/>
      <c r="D3" s="601"/>
      <c r="E3" s="601"/>
      <c r="F3" s="601"/>
      <c r="G3" s="601"/>
      <c r="H3" s="601"/>
      <c r="I3" s="601"/>
    </row>
    <row r="4" spans="6:9" s="21" customFormat="1" ht="15">
      <c r="F4" s="2"/>
      <c r="G4" s="2"/>
      <c r="H4" s="2"/>
      <c r="I4" s="2"/>
    </row>
    <row r="5" spans="1:9" s="21" customFormat="1" ht="15">
      <c r="A5" s="604" t="s">
        <v>62</v>
      </c>
      <c r="B5" s="604" t="s">
        <v>61</v>
      </c>
      <c r="C5" s="604"/>
      <c r="D5" s="606" t="s">
        <v>49</v>
      </c>
      <c r="E5" s="607"/>
      <c r="F5" s="541" t="s">
        <v>48</v>
      </c>
      <c r="G5" s="541"/>
      <c r="H5" s="541"/>
      <c r="I5" s="541"/>
    </row>
    <row r="6" spans="1:9" s="21" customFormat="1" ht="30">
      <c r="A6" s="605"/>
      <c r="B6" s="605"/>
      <c r="C6" s="605"/>
      <c r="D6" s="15" t="s">
        <v>3</v>
      </c>
      <c r="E6" s="15" t="s">
        <v>56</v>
      </c>
      <c r="F6" s="19" t="s">
        <v>66</v>
      </c>
      <c r="G6" s="19" t="s">
        <v>67</v>
      </c>
      <c r="H6" s="19" t="s">
        <v>69</v>
      </c>
      <c r="I6" s="49" t="s">
        <v>104</v>
      </c>
    </row>
    <row r="7" spans="1:9" s="25" customFormat="1" ht="15">
      <c r="A7" s="23">
        <v>1</v>
      </c>
      <c r="B7" s="23">
        <v>2</v>
      </c>
      <c r="C7" s="24">
        <v>3</v>
      </c>
      <c r="D7" s="24">
        <v>4</v>
      </c>
      <c r="E7" s="24">
        <v>5</v>
      </c>
      <c r="F7" s="12">
        <v>6</v>
      </c>
      <c r="G7" s="12">
        <v>7</v>
      </c>
      <c r="H7" s="12">
        <v>8</v>
      </c>
      <c r="I7" s="12">
        <v>9</v>
      </c>
    </row>
    <row r="8" spans="1:10" s="27" customFormat="1" ht="18" customHeight="1">
      <c r="A8" s="602"/>
      <c r="B8" s="603" t="s">
        <v>144</v>
      </c>
      <c r="C8" s="22" t="s">
        <v>89</v>
      </c>
      <c r="D8" s="16"/>
      <c r="E8" s="26"/>
      <c r="F8" s="53">
        <f>SUM(F9:F13)</f>
        <v>167125.45519999997</v>
      </c>
      <c r="G8" s="53">
        <f>SUM(G9:G13)</f>
        <v>226859.12704999998</v>
      </c>
      <c r="H8" s="53">
        <f>SUM(H9:H13)</f>
        <v>224989.71609</v>
      </c>
      <c r="I8" s="53">
        <f>SUM(I9:I13)</f>
        <v>224984.70509</v>
      </c>
      <c r="J8" s="230">
        <f>I8/G8</f>
        <v>0.9917375069525554</v>
      </c>
    </row>
    <row r="9" spans="1:10" s="27" customFormat="1" ht="16.5" customHeight="1">
      <c r="A9" s="602"/>
      <c r="B9" s="603"/>
      <c r="C9" s="22" t="s">
        <v>57</v>
      </c>
      <c r="D9" s="18"/>
      <c r="E9" s="26"/>
      <c r="F9" s="53">
        <f>SUM(F15,F63,F93,F123)</f>
        <v>0</v>
      </c>
      <c r="G9" s="53">
        <f>SUM(G15,G63,G93,G123)</f>
        <v>19758.082</v>
      </c>
      <c r="H9" s="53">
        <f>SUM(H15,H63,H93,H123)</f>
        <v>19487.305500000002</v>
      </c>
      <c r="I9" s="53">
        <f>SUM(I15,I63,I93,I123)</f>
        <v>19487.305500000002</v>
      </c>
      <c r="J9" s="230"/>
    </row>
    <row r="10" spans="1:10" s="27" customFormat="1" ht="19.5" customHeight="1">
      <c r="A10" s="602"/>
      <c r="B10" s="603"/>
      <c r="C10" s="22" t="s">
        <v>58</v>
      </c>
      <c r="D10" s="18"/>
      <c r="E10" s="26"/>
      <c r="F10" s="53">
        <f aca="true" t="shared" si="0" ref="F10:I13">SUM(F16,F64,F94,F124)</f>
        <v>164777.96999999997</v>
      </c>
      <c r="G10" s="53">
        <f t="shared" si="0"/>
        <v>203254.92539</v>
      </c>
      <c r="H10" s="53">
        <f t="shared" si="0"/>
        <v>200758.16799</v>
      </c>
      <c r="I10" s="53">
        <f t="shared" si="0"/>
        <v>200753.15699</v>
      </c>
      <c r="J10" s="230"/>
    </row>
    <row r="11" spans="1:10" s="27" customFormat="1" ht="20.25" customHeight="1">
      <c r="A11" s="602"/>
      <c r="B11" s="603"/>
      <c r="C11" s="22" t="s">
        <v>59</v>
      </c>
      <c r="D11" s="18"/>
      <c r="E11" s="26"/>
      <c r="F11" s="53">
        <f t="shared" si="0"/>
        <v>1861</v>
      </c>
      <c r="G11" s="53">
        <f t="shared" si="0"/>
        <v>3110.12107</v>
      </c>
      <c r="H11" s="53">
        <f t="shared" si="0"/>
        <v>3379.3578500000003</v>
      </c>
      <c r="I11" s="53">
        <f t="shared" si="0"/>
        <v>3379.3578500000003</v>
      </c>
      <c r="J11" s="230"/>
    </row>
    <row r="12" spans="1:10" s="27" customFormat="1" ht="21" customHeight="1">
      <c r="A12" s="602"/>
      <c r="B12" s="603"/>
      <c r="C12" s="22" t="s">
        <v>55</v>
      </c>
      <c r="D12" s="18"/>
      <c r="E12" s="26"/>
      <c r="F12" s="53">
        <f t="shared" si="0"/>
        <v>430.9352</v>
      </c>
      <c r="G12" s="53">
        <f t="shared" si="0"/>
        <v>0</v>
      </c>
      <c r="H12" s="53">
        <f t="shared" si="0"/>
        <v>0</v>
      </c>
      <c r="I12" s="53">
        <f t="shared" si="0"/>
        <v>0</v>
      </c>
      <c r="J12" s="230"/>
    </row>
    <row r="13" spans="1:10" s="27" customFormat="1" ht="15.75" thickBot="1">
      <c r="A13" s="602"/>
      <c r="B13" s="603"/>
      <c r="C13" s="22" t="s">
        <v>60</v>
      </c>
      <c r="D13" s="18"/>
      <c r="E13" s="26"/>
      <c r="F13" s="53">
        <f t="shared" si="0"/>
        <v>55.55</v>
      </c>
      <c r="G13" s="53">
        <f t="shared" si="0"/>
        <v>735.99859</v>
      </c>
      <c r="H13" s="53">
        <f t="shared" si="0"/>
        <v>1364.8847500000002</v>
      </c>
      <c r="I13" s="53">
        <f t="shared" si="0"/>
        <v>1364.8847500000002</v>
      </c>
      <c r="J13" s="230"/>
    </row>
    <row r="14" spans="1:10" ht="15">
      <c r="A14" s="615">
        <v>1</v>
      </c>
      <c r="B14" s="623" t="s">
        <v>114</v>
      </c>
      <c r="C14" s="77" t="s">
        <v>89</v>
      </c>
      <c r="D14" s="78"/>
      <c r="E14" s="78"/>
      <c r="F14" s="79">
        <f>F20+F26+F32+F38+F44+F50+F56</f>
        <v>12770</v>
      </c>
      <c r="G14" s="79">
        <f>G20+G26+G32+G38+G44+G50+G56</f>
        <v>13638.088</v>
      </c>
      <c r="H14" s="79">
        <f>H20+H26+H32+H38+H44+H50+H56</f>
        <v>13398.078899999999</v>
      </c>
      <c r="I14" s="112">
        <f>I20+I26+I32+I38+I44+I50+I56</f>
        <v>13398.078899999999</v>
      </c>
      <c r="J14" s="230"/>
    </row>
    <row r="15" spans="1:10" ht="15">
      <c r="A15" s="609"/>
      <c r="B15" s="624"/>
      <c r="C15" s="82" t="s">
        <v>57</v>
      </c>
      <c r="D15" s="121">
        <v>846</v>
      </c>
      <c r="E15" s="121" t="s">
        <v>777</v>
      </c>
      <c r="F15" s="84">
        <f aca="true" t="shared" si="1" ref="F15:I19">F21+F27+F33+F39+F45+F51+F57</f>
        <v>0</v>
      </c>
      <c r="G15" s="84">
        <f t="shared" si="1"/>
        <v>912.1919999999999</v>
      </c>
      <c r="H15" s="84">
        <f t="shared" si="1"/>
        <v>912.19178</v>
      </c>
      <c r="I15" s="114">
        <f t="shared" si="1"/>
        <v>912.19178</v>
      </c>
      <c r="J15" s="230"/>
    </row>
    <row r="16" spans="1:10" ht="25.5">
      <c r="A16" s="609"/>
      <c r="B16" s="624"/>
      <c r="C16" s="82" t="s">
        <v>58</v>
      </c>
      <c r="D16" s="122" t="s">
        <v>778</v>
      </c>
      <c r="E16" s="57" t="s">
        <v>779</v>
      </c>
      <c r="F16" s="84">
        <f t="shared" si="1"/>
        <v>11920</v>
      </c>
      <c r="G16" s="84">
        <f t="shared" si="1"/>
        <v>11225.896</v>
      </c>
      <c r="H16" s="84">
        <f t="shared" si="1"/>
        <v>10985.887119999998</v>
      </c>
      <c r="I16" s="114">
        <f t="shared" si="1"/>
        <v>10985.887119999998</v>
      </c>
      <c r="J16" s="230"/>
    </row>
    <row r="17" spans="1:10" ht="15">
      <c r="A17" s="609"/>
      <c r="B17" s="624"/>
      <c r="C17" s="82" t="s">
        <v>59</v>
      </c>
      <c r="D17" s="121"/>
      <c r="E17" s="123"/>
      <c r="F17" s="84">
        <f t="shared" si="1"/>
        <v>850</v>
      </c>
      <c r="G17" s="84">
        <f t="shared" si="1"/>
        <v>1500</v>
      </c>
      <c r="H17" s="84">
        <f t="shared" si="1"/>
        <v>1500</v>
      </c>
      <c r="I17" s="114">
        <f t="shared" si="1"/>
        <v>1500</v>
      </c>
      <c r="J17" s="230"/>
    </row>
    <row r="18" spans="1:10" ht="15">
      <c r="A18" s="609"/>
      <c r="B18" s="624"/>
      <c r="C18" s="82" t="s">
        <v>55</v>
      </c>
      <c r="D18" s="121"/>
      <c r="E18" s="123"/>
      <c r="F18" s="84">
        <f t="shared" si="1"/>
        <v>0</v>
      </c>
      <c r="G18" s="84">
        <f t="shared" si="1"/>
        <v>0</v>
      </c>
      <c r="H18" s="84">
        <f t="shared" si="1"/>
        <v>0</v>
      </c>
      <c r="I18" s="114">
        <f t="shared" si="1"/>
        <v>0</v>
      </c>
      <c r="J18" s="230"/>
    </row>
    <row r="19" spans="1:10" ht="15.75" thickBot="1">
      <c r="A19" s="621"/>
      <c r="B19" s="625"/>
      <c r="C19" s="89" t="s">
        <v>60</v>
      </c>
      <c r="D19" s="124"/>
      <c r="E19" s="125"/>
      <c r="F19" s="116">
        <f t="shared" si="1"/>
        <v>0</v>
      </c>
      <c r="G19" s="116">
        <f t="shared" si="1"/>
        <v>0</v>
      </c>
      <c r="H19" s="116">
        <f t="shared" si="1"/>
        <v>0</v>
      </c>
      <c r="I19" s="117">
        <f t="shared" si="1"/>
        <v>0</v>
      </c>
      <c r="J19" s="230"/>
    </row>
    <row r="20" spans="1:10" ht="15">
      <c r="A20" s="608" t="s">
        <v>14</v>
      </c>
      <c r="B20" s="611" t="s">
        <v>115</v>
      </c>
      <c r="C20" s="95" t="s">
        <v>89</v>
      </c>
      <c r="D20" s="126"/>
      <c r="E20" s="126"/>
      <c r="F20" s="97">
        <f>SUM(F21:F25)</f>
        <v>5680</v>
      </c>
      <c r="G20" s="97">
        <f>SUM(G21:G25)</f>
        <v>7614.442</v>
      </c>
      <c r="H20" s="97">
        <f>SUM(H21:H25)</f>
        <v>7517.6159</v>
      </c>
      <c r="I20" s="97">
        <f>SUM(I21:I25)</f>
        <v>7517.6159</v>
      </c>
      <c r="J20" s="230"/>
    </row>
    <row r="21" spans="1:10" ht="30" customHeight="1">
      <c r="A21" s="609"/>
      <c r="B21" s="612"/>
      <c r="C21" s="82" t="s">
        <v>57</v>
      </c>
      <c r="D21" s="121">
        <v>846</v>
      </c>
      <c r="E21" s="121" t="s">
        <v>777</v>
      </c>
      <c r="F21" s="100">
        <v>0</v>
      </c>
      <c r="G21" s="101">
        <v>469.768</v>
      </c>
      <c r="H21" s="101">
        <v>469.76800000000003</v>
      </c>
      <c r="I21" s="101">
        <v>469.76800000000003</v>
      </c>
      <c r="J21" s="230"/>
    </row>
    <row r="22" spans="1:10" ht="25.5">
      <c r="A22" s="609"/>
      <c r="B22" s="612"/>
      <c r="C22" s="82" t="s">
        <v>58</v>
      </c>
      <c r="D22" s="122" t="s">
        <v>778</v>
      </c>
      <c r="E22" s="57" t="s">
        <v>779</v>
      </c>
      <c r="F22" s="103">
        <v>4830</v>
      </c>
      <c r="G22" s="103">
        <v>5644.674</v>
      </c>
      <c r="H22" s="104">
        <v>5547.8479</v>
      </c>
      <c r="I22" s="104">
        <v>5547.8479</v>
      </c>
      <c r="J22" s="230"/>
    </row>
    <row r="23" spans="1:10" ht="15">
      <c r="A23" s="609"/>
      <c r="B23" s="612"/>
      <c r="C23" s="82" t="s">
        <v>59</v>
      </c>
      <c r="D23" s="72"/>
      <c r="E23" s="72"/>
      <c r="F23" s="100">
        <v>850</v>
      </c>
      <c r="G23" s="101">
        <v>1500</v>
      </c>
      <c r="H23" s="102">
        <v>1500</v>
      </c>
      <c r="I23" s="102">
        <v>1500</v>
      </c>
      <c r="J23" s="230"/>
    </row>
    <row r="24" spans="1:10" ht="15">
      <c r="A24" s="609"/>
      <c r="B24" s="612"/>
      <c r="C24" s="82" t="s">
        <v>55</v>
      </c>
      <c r="D24" s="72"/>
      <c r="E24" s="72"/>
      <c r="F24" s="100">
        <v>0</v>
      </c>
      <c r="G24" s="101">
        <v>0</v>
      </c>
      <c r="H24" s="101">
        <v>0</v>
      </c>
      <c r="I24" s="102">
        <v>0</v>
      </c>
      <c r="J24" s="230"/>
    </row>
    <row r="25" spans="1:10" ht="15.75" thickBot="1">
      <c r="A25" s="610"/>
      <c r="B25" s="613"/>
      <c r="C25" s="105" t="s">
        <v>60</v>
      </c>
      <c r="D25" s="127"/>
      <c r="E25" s="127"/>
      <c r="F25" s="107">
        <v>0</v>
      </c>
      <c r="G25" s="108">
        <v>0</v>
      </c>
      <c r="H25" s="108">
        <v>0</v>
      </c>
      <c r="I25" s="109">
        <v>0</v>
      </c>
      <c r="J25" s="230"/>
    </row>
    <row r="26" spans="1:10" ht="15">
      <c r="A26" s="615" t="s">
        <v>64</v>
      </c>
      <c r="B26" s="618" t="s">
        <v>190</v>
      </c>
      <c r="C26" s="77" t="s">
        <v>89</v>
      </c>
      <c r="D26" s="128"/>
      <c r="E26" s="128"/>
      <c r="F26" s="111">
        <f>SUM(F27:F31)</f>
        <v>320</v>
      </c>
      <c r="G26" s="111">
        <f>SUM(G27:G31)</f>
        <v>320</v>
      </c>
      <c r="H26" s="111">
        <f>SUM(H27:H31)</f>
        <v>320</v>
      </c>
      <c r="I26" s="111">
        <f>SUM(I27:I31)</f>
        <v>320</v>
      </c>
      <c r="J26" s="230"/>
    </row>
    <row r="27" spans="1:10" ht="15">
      <c r="A27" s="616"/>
      <c r="B27" s="619"/>
      <c r="C27" s="82" t="s">
        <v>57</v>
      </c>
      <c r="D27" s="72"/>
      <c r="E27" s="72"/>
      <c r="F27" s="100">
        <v>0</v>
      </c>
      <c r="G27" s="100">
        <v>0</v>
      </c>
      <c r="H27" s="100">
        <v>0</v>
      </c>
      <c r="I27" s="100">
        <v>0</v>
      </c>
      <c r="J27" s="230"/>
    </row>
    <row r="28" spans="1:10" ht="15">
      <c r="A28" s="616"/>
      <c r="B28" s="619"/>
      <c r="C28" s="82" t="s">
        <v>58</v>
      </c>
      <c r="D28" s="72" t="s">
        <v>148</v>
      </c>
      <c r="E28" s="57" t="s">
        <v>780</v>
      </c>
      <c r="F28" s="113">
        <v>320</v>
      </c>
      <c r="G28" s="84">
        <v>320</v>
      </c>
      <c r="H28" s="114">
        <v>320</v>
      </c>
      <c r="I28" s="114">
        <v>320</v>
      </c>
      <c r="J28" s="230"/>
    </row>
    <row r="29" spans="1:10" ht="15">
      <c r="A29" s="616"/>
      <c r="B29" s="619"/>
      <c r="C29" s="82" t="s">
        <v>59</v>
      </c>
      <c r="D29" s="72"/>
      <c r="E29" s="72"/>
      <c r="F29" s="113">
        <v>0</v>
      </c>
      <c r="G29" s="84">
        <v>0</v>
      </c>
      <c r="H29" s="84">
        <v>0</v>
      </c>
      <c r="I29" s="114">
        <v>0</v>
      </c>
      <c r="J29" s="230"/>
    </row>
    <row r="30" spans="1:10" ht="15">
      <c r="A30" s="616"/>
      <c r="B30" s="619"/>
      <c r="C30" s="82" t="s">
        <v>55</v>
      </c>
      <c r="D30" s="72"/>
      <c r="E30" s="72"/>
      <c r="F30" s="113">
        <v>0</v>
      </c>
      <c r="G30" s="84">
        <v>0</v>
      </c>
      <c r="H30" s="84">
        <v>0</v>
      </c>
      <c r="I30" s="114">
        <v>0</v>
      </c>
      <c r="J30" s="230"/>
    </row>
    <row r="31" spans="1:10" ht="15.75" thickBot="1">
      <c r="A31" s="617"/>
      <c r="B31" s="620"/>
      <c r="C31" s="89" t="s">
        <v>60</v>
      </c>
      <c r="D31" s="124"/>
      <c r="E31" s="124"/>
      <c r="F31" s="115">
        <v>0</v>
      </c>
      <c r="G31" s="116">
        <v>0</v>
      </c>
      <c r="H31" s="116">
        <v>0</v>
      </c>
      <c r="I31" s="117">
        <v>0</v>
      </c>
      <c r="J31" s="230"/>
    </row>
    <row r="32" spans="1:10" ht="15">
      <c r="A32" s="615" t="s">
        <v>122</v>
      </c>
      <c r="B32" s="618" t="s">
        <v>123</v>
      </c>
      <c r="C32" s="77" t="s">
        <v>89</v>
      </c>
      <c r="D32" s="129"/>
      <c r="E32" s="129"/>
      <c r="F32" s="119">
        <f>SUM(F33:F37)</f>
        <v>1890</v>
      </c>
      <c r="G32" s="119">
        <f>SUM(G33:G37)</f>
        <v>2300.86</v>
      </c>
      <c r="H32" s="119">
        <f>SUM(H33:H37)</f>
        <v>2239.86</v>
      </c>
      <c r="I32" s="119">
        <f>SUM(I33:I37)</f>
        <v>2239.86</v>
      </c>
      <c r="J32" s="230"/>
    </row>
    <row r="33" spans="1:10" ht="25.5">
      <c r="A33" s="609"/>
      <c r="B33" s="612"/>
      <c r="C33" s="82" t="s">
        <v>57</v>
      </c>
      <c r="D33" s="122" t="s">
        <v>781</v>
      </c>
      <c r="E33" s="121" t="s">
        <v>777</v>
      </c>
      <c r="F33" s="103">
        <v>0</v>
      </c>
      <c r="G33" s="85">
        <v>230.86</v>
      </c>
      <c r="H33" s="85">
        <v>230.86</v>
      </c>
      <c r="I33" s="85">
        <v>230.86</v>
      </c>
      <c r="J33" s="230"/>
    </row>
    <row r="34" spans="1:10" ht="38.25">
      <c r="A34" s="609"/>
      <c r="B34" s="612"/>
      <c r="C34" s="82" t="s">
        <v>58</v>
      </c>
      <c r="D34" s="122" t="s">
        <v>782</v>
      </c>
      <c r="E34" s="72" t="s">
        <v>783</v>
      </c>
      <c r="F34" s="103">
        <v>1890</v>
      </c>
      <c r="G34" s="85">
        <v>2070</v>
      </c>
      <c r="H34" s="86">
        <v>2009</v>
      </c>
      <c r="I34" s="86">
        <v>2009</v>
      </c>
      <c r="J34" s="230"/>
    </row>
    <row r="35" spans="1:10" ht="15">
      <c r="A35" s="609"/>
      <c r="B35" s="612"/>
      <c r="C35" s="82" t="s">
        <v>59</v>
      </c>
      <c r="D35" s="123"/>
      <c r="E35" s="123"/>
      <c r="F35" s="103">
        <v>0</v>
      </c>
      <c r="G35" s="85">
        <v>0</v>
      </c>
      <c r="H35" s="85">
        <v>0</v>
      </c>
      <c r="I35" s="86">
        <v>0</v>
      </c>
      <c r="J35" s="230"/>
    </row>
    <row r="36" spans="1:10" ht="15">
      <c r="A36" s="609"/>
      <c r="B36" s="612"/>
      <c r="C36" s="82" t="s">
        <v>55</v>
      </c>
      <c r="D36" s="123"/>
      <c r="E36" s="123"/>
      <c r="F36" s="103">
        <v>0</v>
      </c>
      <c r="G36" s="85">
        <v>0</v>
      </c>
      <c r="H36" s="85">
        <v>0</v>
      </c>
      <c r="I36" s="86">
        <v>0</v>
      </c>
      <c r="J36" s="230"/>
    </row>
    <row r="37" spans="1:10" ht="15.75" thickBot="1">
      <c r="A37" s="610"/>
      <c r="B37" s="613"/>
      <c r="C37" s="105" t="s">
        <v>60</v>
      </c>
      <c r="D37" s="127"/>
      <c r="E37" s="127"/>
      <c r="F37" s="107">
        <v>0</v>
      </c>
      <c r="G37" s="108">
        <v>0</v>
      </c>
      <c r="H37" s="108">
        <v>0</v>
      </c>
      <c r="I37" s="109">
        <v>0</v>
      </c>
      <c r="J37" s="230"/>
    </row>
    <row r="38" spans="1:10" ht="15">
      <c r="A38" s="615" t="s">
        <v>226</v>
      </c>
      <c r="B38" s="618" t="s">
        <v>227</v>
      </c>
      <c r="C38" s="77" t="s">
        <v>89</v>
      </c>
      <c r="D38" s="129"/>
      <c r="E38" s="129"/>
      <c r="F38" s="119">
        <f>SUM(F39:F43)</f>
        <v>415</v>
      </c>
      <c r="G38" s="119">
        <f>SUM(G39:G43)</f>
        <v>778</v>
      </c>
      <c r="H38" s="119">
        <f>SUM(H39:H43)</f>
        <v>774.403</v>
      </c>
      <c r="I38" s="119">
        <f>SUM(I39:I43)</f>
        <v>774.403</v>
      </c>
      <c r="J38" s="230"/>
    </row>
    <row r="39" spans="1:10" ht="25.5">
      <c r="A39" s="609"/>
      <c r="B39" s="612"/>
      <c r="C39" s="82" t="s">
        <v>57</v>
      </c>
      <c r="D39" s="62" t="s">
        <v>781</v>
      </c>
      <c r="E39" s="121" t="s">
        <v>777</v>
      </c>
      <c r="F39" s="103">
        <v>0</v>
      </c>
      <c r="G39" s="84">
        <v>132</v>
      </c>
      <c r="H39" s="114">
        <v>132</v>
      </c>
      <c r="I39" s="114">
        <v>132</v>
      </c>
      <c r="J39" s="230"/>
    </row>
    <row r="40" spans="1:10" ht="38.25">
      <c r="A40" s="609"/>
      <c r="B40" s="612"/>
      <c r="C40" s="82" t="s">
        <v>58</v>
      </c>
      <c r="D40" s="62" t="s">
        <v>784</v>
      </c>
      <c r="E40" s="72" t="s">
        <v>783</v>
      </c>
      <c r="F40" s="103">
        <v>415</v>
      </c>
      <c r="G40" s="84">
        <v>646</v>
      </c>
      <c r="H40" s="114">
        <v>642.403</v>
      </c>
      <c r="I40" s="114">
        <v>642.403</v>
      </c>
      <c r="J40" s="230"/>
    </row>
    <row r="41" spans="1:10" ht="15">
      <c r="A41" s="609"/>
      <c r="B41" s="612"/>
      <c r="C41" s="82" t="s">
        <v>59</v>
      </c>
      <c r="D41" s="123"/>
      <c r="E41" s="123"/>
      <c r="F41" s="103">
        <v>0</v>
      </c>
      <c r="G41" s="84">
        <v>0</v>
      </c>
      <c r="H41" s="84">
        <v>0</v>
      </c>
      <c r="I41" s="114">
        <v>0</v>
      </c>
      <c r="J41" s="230"/>
    </row>
    <row r="42" spans="1:10" ht="15">
      <c r="A42" s="609"/>
      <c r="B42" s="612"/>
      <c r="C42" s="82" t="s">
        <v>55</v>
      </c>
      <c r="D42" s="123"/>
      <c r="E42" s="123"/>
      <c r="F42" s="103">
        <v>0</v>
      </c>
      <c r="G42" s="84">
        <v>0</v>
      </c>
      <c r="H42" s="84">
        <v>0</v>
      </c>
      <c r="I42" s="114">
        <v>0</v>
      </c>
      <c r="J42" s="230"/>
    </row>
    <row r="43" spans="1:10" ht="15.75" thickBot="1">
      <c r="A43" s="621"/>
      <c r="B43" s="622"/>
      <c r="C43" s="89" t="s">
        <v>60</v>
      </c>
      <c r="D43" s="124"/>
      <c r="E43" s="124"/>
      <c r="F43" s="120">
        <v>0</v>
      </c>
      <c r="G43" s="116">
        <v>0</v>
      </c>
      <c r="H43" s="116">
        <v>0</v>
      </c>
      <c r="I43" s="117">
        <v>0</v>
      </c>
      <c r="J43" s="230"/>
    </row>
    <row r="44" spans="1:10" ht="15">
      <c r="A44" s="626" t="s">
        <v>238</v>
      </c>
      <c r="B44" s="629" t="s">
        <v>239</v>
      </c>
      <c r="C44" s="77" t="s">
        <v>89</v>
      </c>
      <c r="D44" s="129"/>
      <c r="E44" s="129"/>
      <c r="F44" s="79">
        <f>SUM(F45:F49)</f>
        <v>3000</v>
      </c>
      <c r="G44" s="79">
        <f>SUM(G45:G49)</f>
        <v>1245.896</v>
      </c>
      <c r="H44" s="79">
        <f>SUM(H45:H49)</f>
        <v>1167.71</v>
      </c>
      <c r="I44" s="79">
        <f>SUM(I45:I49)</f>
        <v>1167.71</v>
      </c>
      <c r="J44" s="230"/>
    </row>
    <row r="45" spans="1:10" ht="15">
      <c r="A45" s="627"/>
      <c r="B45" s="630"/>
      <c r="C45" s="82" t="s">
        <v>57</v>
      </c>
      <c r="D45" s="121"/>
      <c r="E45" s="121"/>
      <c r="F45" s="100">
        <v>0</v>
      </c>
      <c r="G45" s="100">
        <v>0</v>
      </c>
      <c r="H45" s="100">
        <v>0</v>
      </c>
      <c r="I45" s="100">
        <v>0</v>
      </c>
      <c r="J45" s="230"/>
    </row>
    <row r="46" spans="1:10" ht="15">
      <c r="A46" s="627"/>
      <c r="B46" s="630"/>
      <c r="C46" s="82" t="s">
        <v>58</v>
      </c>
      <c r="D46" s="121">
        <v>829</v>
      </c>
      <c r="E46" s="72" t="s">
        <v>783</v>
      </c>
      <c r="F46" s="103">
        <v>3000</v>
      </c>
      <c r="G46" s="103">
        <v>1245.896</v>
      </c>
      <c r="H46" s="104">
        <v>1167.71</v>
      </c>
      <c r="I46" s="104">
        <v>1167.71</v>
      </c>
      <c r="J46" s="230"/>
    </row>
    <row r="47" spans="1:10" ht="15">
      <c r="A47" s="627"/>
      <c r="B47" s="630"/>
      <c r="C47" s="82" t="s">
        <v>59</v>
      </c>
      <c r="D47" s="72"/>
      <c r="E47" s="72"/>
      <c r="F47" s="100">
        <v>0</v>
      </c>
      <c r="G47" s="101">
        <v>0</v>
      </c>
      <c r="H47" s="101">
        <v>0</v>
      </c>
      <c r="I47" s="102">
        <v>0</v>
      </c>
      <c r="J47" s="230"/>
    </row>
    <row r="48" spans="1:10" ht="15">
      <c r="A48" s="627"/>
      <c r="B48" s="630"/>
      <c r="C48" s="82" t="s">
        <v>55</v>
      </c>
      <c r="D48" s="72"/>
      <c r="E48" s="72"/>
      <c r="F48" s="100">
        <v>0</v>
      </c>
      <c r="G48" s="101">
        <v>0</v>
      </c>
      <c r="H48" s="101">
        <v>0</v>
      </c>
      <c r="I48" s="102">
        <v>0</v>
      </c>
      <c r="J48" s="230"/>
    </row>
    <row r="49" spans="1:10" ht="15.75" thickBot="1">
      <c r="A49" s="628"/>
      <c r="B49" s="631"/>
      <c r="C49" s="89" t="s">
        <v>60</v>
      </c>
      <c r="D49" s="124"/>
      <c r="E49" s="124"/>
      <c r="F49" s="120">
        <v>0</v>
      </c>
      <c r="G49" s="130">
        <v>0</v>
      </c>
      <c r="H49" s="130">
        <v>0</v>
      </c>
      <c r="I49" s="131">
        <v>0</v>
      </c>
      <c r="J49" s="230"/>
    </row>
    <row r="50" spans="1:10" ht="15">
      <c r="A50" s="626" t="s">
        <v>243</v>
      </c>
      <c r="B50" s="629" t="s">
        <v>244</v>
      </c>
      <c r="C50" s="77" t="s">
        <v>89</v>
      </c>
      <c r="D50" s="129"/>
      <c r="E50" s="129"/>
      <c r="F50" s="79">
        <f>SUM(F51:F55)</f>
        <v>835</v>
      </c>
      <c r="G50" s="79">
        <f>SUM(G51:G55)</f>
        <v>748.89</v>
      </c>
      <c r="H50" s="79">
        <f>SUM(H51:H55)</f>
        <v>748.8899999999999</v>
      </c>
      <c r="I50" s="79">
        <f>SUM(I51:I55)</f>
        <v>748.8899999999999</v>
      </c>
      <c r="J50" s="230"/>
    </row>
    <row r="51" spans="1:10" ht="15">
      <c r="A51" s="627"/>
      <c r="B51" s="630"/>
      <c r="C51" s="82" t="s">
        <v>57</v>
      </c>
      <c r="D51" s="121">
        <v>846</v>
      </c>
      <c r="E51" s="121" t="s">
        <v>777</v>
      </c>
      <c r="F51" s="100">
        <v>0</v>
      </c>
      <c r="G51" s="101">
        <v>79.564</v>
      </c>
      <c r="H51" s="101">
        <v>79.56378</v>
      </c>
      <c r="I51" s="101">
        <v>79.56378</v>
      </c>
      <c r="J51" s="230"/>
    </row>
    <row r="52" spans="1:10" ht="15">
      <c r="A52" s="627"/>
      <c r="B52" s="630"/>
      <c r="C52" s="82" t="s">
        <v>58</v>
      </c>
      <c r="D52" s="121">
        <v>846</v>
      </c>
      <c r="E52" s="72" t="s">
        <v>783</v>
      </c>
      <c r="F52" s="103">
        <v>835</v>
      </c>
      <c r="G52" s="103">
        <v>669.326</v>
      </c>
      <c r="H52" s="104">
        <v>669.3262199999999</v>
      </c>
      <c r="I52" s="104">
        <v>669.3262199999999</v>
      </c>
      <c r="J52" s="230"/>
    </row>
    <row r="53" spans="1:10" ht="15">
      <c r="A53" s="627"/>
      <c r="B53" s="630"/>
      <c r="C53" s="82" t="s">
        <v>59</v>
      </c>
      <c r="D53" s="72"/>
      <c r="E53" s="72"/>
      <c r="F53" s="100">
        <v>0</v>
      </c>
      <c r="G53" s="101">
        <v>0</v>
      </c>
      <c r="H53" s="101">
        <v>0</v>
      </c>
      <c r="I53" s="102">
        <v>0</v>
      </c>
      <c r="J53" s="230"/>
    </row>
    <row r="54" spans="1:10" ht="15">
      <c r="A54" s="627"/>
      <c r="B54" s="630"/>
      <c r="C54" s="82" t="s">
        <v>55</v>
      </c>
      <c r="D54" s="72"/>
      <c r="E54" s="72"/>
      <c r="F54" s="100">
        <v>0</v>
      </c>
      <c r="G54" s="101">
        <v>0</v>
      </c>
      <c r="H54" s="101">
        <v>0</v>
      </c>
      <c r="I54" s="102">
        <v>0</v>
      </c>
      <c r="J54" s="230"/>
    </row>
    <row r="55" spans="1:10" ht="15.75" thickBot="1">
      <c r="A55" s="628"/>
      <c r="B55" s="631"/>
      <c r="C55" s="89" t="s">
        <v>60</v>
      </c>
      <c r="D55" s="124"/>
      <c r="E55" s="124"/>
      <c r="F55" s="120">
        <v>0</v>
      </c>
      <c r="G55" s="130">
        <v>0</v>
      </c>
      <c r="H55" s="130">
        <v>0</v>
      </c>
      <c r="I55" s="131">
        <v>0</v>
      </c>
      <c r="J55" s="230"/>
    </row>
    <row r="56" spans="1:10" ht="15">
      <c r="A56" s="626" t="s">
        <v>785</v>
      </c>
      <c r="B56" s="629" t="s">
        <v>257</v>
      </c>
      <c r="C56" s="77" t="s">
        <v>89</v>
      </c>
      <c r="D56" s="129"/>
      <c r="E56" s="129"/>
      <c r="F56" s="79">
        <f>SUM(F57:F61)</f>
        <v>630</v>
      </c>
      <c r="G56" s="79">
        <f>SUM(G57:G61)</f>
        <v>630</v>
      </c>
      <c r="H56" s="79">
        <f>SUM(H57:H61)</f>
        <v>629.6</v>
      </c>
      <c r="I56" s="79">
        <f>SUM(I57:I61)</f>
        <v>629.6</v>
      </c>
      <c r="J56" s="230"/>
    </row>
    <row r="57" spans="1:10" ht="15">
      <c r="A57" s="627"/>
      <c r="B57" s="630"/>
      <c r="C57" s="82" t="s">
        <v>57</v>
      </c>
      <c r="D57" s="121"/>
      <c r="E57" s="121"/>
      <c r="F57" s="100">
        <v>0</v>
      </c>
      <c r="G57" s="100">
        <v>0</v>
      </c>
      <c r="H57" s="100">
        <v>0</v>
      </c>
      <c r="I57" s="100">
        <v>0</v>
      </c>
      <c r="J57" s="230"/>
    </row>
    <row r="58" spans="1:10" ht="15">
      <c r="A58" s="627"/>
      <c r="B58" s="630"/>
      <c r="C58" s="82" t="s">
        <v>58</v>
      </c>
      <c r="D58" s="121">
        <v>846</v>
      </c>
      <c r="E58" s="72" t="s">
        <v>783</v>
      </c>
      <c r="F58" s="103">
        <v>630</v>
      </c>
      <c r="G58" s="103">
        <v>630</v>
      </c>
      <c r="H58" s="104">
        <v>629.6</v>
      </c>
      <c r="I58" s="104">
        <v>629.6</v>
      </c>
      <c r="J58" s="230"/>
    </row>
    <row r="59" spans="1:10" ht="15">
      <c r="A59" s="627"/>
      <c r="B59" s="630"/>
      <c r="C59" s="82" t="s">
        <v>59</v>
      </c>
      <c r="D59" s="72"/>
      <c r="E59" s="72"/>
      <c r="F59" s="100">
        <v>0</v>
      </c>
      <c r="G59" s="101">
        <v>0</v>
      </c>
      <c r="H59" s="101">
        <v>0</v>
      </c>
      <c r="I59" s="102">
        <v>0</v>
      </c>
      <c r="J59" s="230"/>
    </row>
    <row r="60" spans="1:10" ht="15">
      <c r="A60" s="627"/>
      <c r="B60" s="630"/>
      <c r="C60" s="82" t="s">
        <v>55</v>
      </c>
      <c r="D60" s="72"/>
      <c r="E60" s="72"/>
      <c r="F60" s="100">
        <v>0</v>
      </c>
      <c r="G60" s="101">
        <v>0</v>
      </c>
      <c r="H60" s="101">
        <v>0</v>
      </c>
      <c r="I60" s="102">
        <v>0</v>
      </c>
      <c r="J60" s="230"/>
    </row>
    <row r="61" spans="1:10" ht="15.75" thickBot="1">
      <c r="A61" s="628"/>
      <c r="B61" s="631"/>
      <c r="C61" s="89" t="s">
        <v>60</v>
      </c>
      <c r="D61" s="124"/>
      <c r="E61" s="124"/>
      <c r="F61" s="120">
        <v>0</v>
      </c>
      <c r="G61" s="130">
        <v>0</v>
      </c>
      <c r="H61" s="130">
        <v>0</v>
      </c>
      <c r="I61" s="131">
        <v>0</v>
      </c>
      <c r="J61" s="230"/>
    </row>
    <row r="62" spans="1:10" ht="15">
      <c r="A62" s="598">
        <v>2</v>
      </c>
      <c r="B62" s="595" t="s">
        <v>147</v>
      </c>
      <c r="C62" s="22" t="s">
        <v>89</v>
      </c>
      <c r="D62" s="26"/>
      <c r="E62" s="26"/>
      <c r="F62" s="140">
        <f>SUM(F68,F74,F80,F86)</f>
        <v>2214.9</v>
      </c>
      <c r="G62" s="54">
        <f aca="true" t="shared" si="2" ref="G62:I64">SUM(G68,G74,G80,G86)</f>
        <v>3532.79</v>
      </c>
      <c r="H62" s="54">
        <f t="shared" si="2"/>
        <v>3322.573</v>
      </c>
      <c r="I62" s="54">
        <f t="shared" si="2"/>
        <v>3317.562</v>
      </c>
      <c r="J62" s="230"/>
    </row>
    <row r="63" spans="1:10" ht="15">
      <c r="A63" s="599"/>
      <c r="B63" s="596"/>
      <c r="C63" s="22" t="s">
        <v>57</v>
      </c>
      <c r="D63" s="18" t="s">
        <v>149</v>
      </c>
      <c r="E63" s="18" t="s">
        <v>150</v>
      </c>
      <c r="F63" s="140">
        <f>SUM(F69,F75,F81,F87)</f>
        <v>0</v>
      </c>
      <c r="G63" s="54">
        <f t="shared" si="2"/>
        <v>377.89</v>
      </c>
      <c r="H63" s="54">
        <f t="shared" si="2"/>
        <v>367.89</v>
      </c>
      <c r="I63" s="54">
        <f t="shared" si="2"/>
        <v>367.89</v>
      </c>
      <c r="J63" s="230"/>
    </row>
    <row r="64" spans="1:10" ht="30">
      <c r="A64" s="599"/>
      <c r="B64" s="596"/>
      <c r="C64" s="22" t="s">
        <v>58</v>
      </c>
      <c r="D64" s="51" t="s">
        <v>151</v>
      </c>
      <c r="E64" s="18" t="s">
        <v>150</v>
      </c>
      <c r="F64" s="140">
        <f>SUM(F70,F76,F82,F88)</f>
        <v>2214.9</v>
      </c>
      <c r="G64" s="52">
        <f t="shared" si="2"/>
        <v>3154.9</v>
      </c>
      <c r="H64" s="52">
        <f t="shared" si="2"/>
        <v>2954.683</v>
      </c>
      <c r="I64" s="54">
        <f t="shared" si="2"/>
        <v>2949.672</v>
      </c>
      <c r="J64" s="230"/>
    </row>
    <row r="65" spans="1:10" ht="15">
      <c r="A65" s="599"/>
      <c r="B65" s="596"/>
      <c r="C65" s="22" t="s">
        <v>59</v>
      </c>
      <c r="D65" s="18"/>
      <c r="E65" s="18"/>
      <c r="F65" s="141"/>
      <c r="G65" s="55"/>
      <c r="H65" s="55"/>
      <c r="I65" s="55"/>
      <c r="J65" s="230"/>
    </row>
    <row r="66" spans="1:10" ht="15">
      <c r="A66" s="599"/>
      <c r="B66" s="596"/>
      <c r="C66" s="22" t="s">
        <v>55</v>
      </c>
      <c r="D66" s="18"/>
      <c r="E66" s="18"/>
      <c r="F66" s="141"/>
      <c r="G66" s="55"/>
      <c r="H66" s="55"/>
      <c r="I66" s="55"/>
      <c r="J66" s="230"/>
    </row>
    <row r="67" spans="1:10" ht="15">
      <c r="A67" s="600"/>
      <c r="B67" s="597"/>
      <c r="C67" s="22" t="s">
        <v>60</v>
      </c>
      <c r="D67" s="18"/>
      <c r="E67" s="18"/>
      <c r="F67" s="141"/>
      <c r="G67" s="55"/>
      <c r="H67" s="55"/>
      <c r="I67" s="55"/>
      <c r="J67" s="230"/>
    </row>
    <row r="68" spans="1:10" ht="15">
      <c r="A68" s="592" t="s">
        <v>263</v>
      </c>
      <c r="B68" s="595" t="s">
        <v>132</v>
      </c>
      <c r="C68" s="22" t="s">
        <v>89</v>
      </c>
      <c r="D68" s="26"/>
      <c r="E68" s="26"/>
      <c r="F68" s="142">
        <v>1469.9</v>
      </c>
      <c r="G68" s="53">
        <v>2657.79</v>
      </c>
      <c r="H68" s="53">
        <v>2647.623</v>
      </c>
      <c r="I68" s="53">
        <v>2647.623</v>
      </c>
      <c r="J68" s="230"/>
    </row>
    <row r="69" spans="1:10" ht="15">
      <c r="A69" s="593"/>
      <c r="B69" s="596"/>
      <c r="C69" s="22" t="s">
        <v>57</v>
      </c>
      <c r="D69" s="18" t="s">
        <v>149</v>
      </c>
      <c r="E69" s="18" t="s">
        <v>150</v>
      </c>
      <c r="F69" s="140">
        <v>0</v>
      </c>
      <c r="G69" s="54">
        <v>377.89</v>
      </c>
      <c r="H69" s="54">
        <v>367.89</v>
      </c>
      <c r="I69" s="54">
        <v>367.89</v>
      </c>
      <c r="J69" s="230"/>
    </row>
    <row r="70" spans="1:10" ht="30">
      <c r="A70" s="593"/>
      <c r="B70" s="596"/>
      <c r="C70" s="22" t="s">
        <v>58</v>
      </c>
      <c r="D70" s="51" t="s">
        <v>151</v>
      </c>
      <c r="E70" s="18" t="s">
        <v>150</v>
      </c>
      <c r="F70" s="140">
        <v>1469.9</v>
      </c>
      <c r="G70" s="52">
        <v>2279.9</v>
      </c>
      <c r="H70" s="52">
        <v>2279.733</v>
      </c>
      <c r="I70" s="54">
        <v>2279.733</v>
      </c>
      <c r="J70" s="230"/>
    </row>
    <row r="71" spans="1:10" ht="15">
      <c r="A71" s="593"/>
      <c r="B71" s="596"/>
      <c r="C71" s="22" t="s">
        <v>59</v>
      </c>
      <c r="D71" s="18"/>
      <c r="E71" s="18"/>
      <c r="F71" s="141"/>
      <c r="G71" s="55"/>
      <c r="H71" s="55"/>
      <c r="I71" s="55"/>
      <c r="J71" s="230"/>
    </row>
    <row r="72" spans="1:10" ht="15">
      <c r="A72" s="593"/>
      <c r="B72" s="596"/>
      <c r="C72" s="22" t="s">
        <v>55</v>
      </c>
      <c r="D72" s="18"/>
      <c r="E72" s="18"/>
      <c r="F72" s="141"/>
      <c r="G72" s="55"/>
      <c r="H72" s="55"/>
      <c r="I72" s="55"/>
      <c r="J72" s="230"/>
    </row>
    <row r="73" spans="1:10" ht="15">
      <c r="A73" s="594"/>
      <c r="B73" s="597"/>
      <c r="C73" s="22" t="s">
        <v>60</v>
      </c>
      <c r="D73" s="18"/>
      <c r="E73" s="18"/>
      <c r="F73" s="141"/>
      <c r="G73" s="55"/>
      <c r="H73" s="55"/>
      <c r="I73" s="55"/>
      <c r="J73" s="230"/>
    </row>
    <row r="74" spans="1:10" ht="15">
      <c r="A74" s="592" t="s">
        <v>106</v>
      </c>
      <c r="B74" s="595" t="s">
        <v>133</v>
      </c>
      <c r="C74" s="22" t="s">
        <v>89</v>
      </c>
      <c r="D74" s="26"/>
      <c r="E74" s="26"/>
      <c r="F74" s="142">
        <v>160</v>
      </c>
      <c r="G74" s="53">
        <v>255</v>
      </c>
      <c r="H74" s="53">
        <v>255</v>
      </c>
      <c r="I74" s="53">
        <v>255</v>
      </c>
      <c r="J74" s="230"/>
    </row>
    <row r="75" spans="1:10" ht="15">
      <c r="A75" s="593"/>
      <c r="B75" s="596"/>
      <c r="C75" s="22" t="s">
        <v>57</v>
      </c>
      <c r="D75" s="18" t="s">
        <v>152</v>
      </c>
      <c r="E75" s="18" t="s">
        <v>150</v>
      </c>
      <c r="F75" s="140">
        <v>0</v>
      </c>
      <c r="G75" s="54">
        <v>0</v>
      </c>
      <c r="H75" s="54">
        <v>0</v>
      </c>
      <c r="I75" s="54">
        <v>0</v>
      </c>
      <c r="J75" s="230"/>
    </row>
    <row r="76" spans="1:10" ht="30">
      <c r="A76" s="593"/>
      <c r="B76" s="596"/>
      <c r="C76" s="22" t="s">
        <v>58</v>
      </c>
      <c r="D76" s="51" t="s">
        <v>151</v>
      </c>
      <c r="E76" s="18" t="s">
        <v>150</v>
      </c>
      <c r="F76" s="140">
        <v>160</v>
      </c>
      <c r="G76" s="52">
        <v>255</v>
      </c>
      <c r="H76" s="52">
        <v>255</v>
      </c>
      <c r="I76" s="54">
        <v>255</v>
      </c>
      <c r="J76" s="230"/>
    </row>
    <row r="77" spans="1:10" ht="15">
      <c r="A77" s="593"/>
      <c r="B77" s="596"/>
      <c r="C77" s="22" t="s">
        <v>59</v>
      </c>
      <c r="D77" s="18"/>
      <c r="E77" s="18"/>
      <c r="F77" s="141"/>
      <c r="G77" s="55"/>
      <c r="H77" s="55"/>
      <c r="I77" s="55"/>
      <c r="J77" s="230"/>
    </row>
    <row r="78" spans="1:10" ht="15">
      <c r="A78" s="593"/>
      <c r="B78" s="596"/>
      <c r="C78" s="22" t="s">
        <v>55</v>
      </c>
      <c r="D78" s="18"/>
      <c r="E78" s="18"/>
      <c r="F78" s="141"/>
      <c r="G78" s="55"/>
      <c r="H78" s="55"/>
      <c r="I78" s="55"/>
      <c r="J78" s="230"/>
    </row>
    <row r="79" spans="1:10" ht="15">
      <c r="A79" s="594"/>
      <c r="B79" s="597"/>
      <c r="C79" s="22" t="s">
        <v>60</v>
      </c>
      <c r="D79" s="18"/>
      <c r="E79" s="18"/>
      <c r="F79" s="141"/>
      <c r="G79" s="55"/>
      <c r="H79" s="55"/>
      <c r="I79" s="55"/>
      <c r="J79" s="230"/>
    </row>
    <row r="80" spans="1:10" ht="15">
      <c r="A80" s="592" t="s">
        <v>108</v>
      </c>
      <c r="B80" s="595" t="s">
        <v>134</v>
      </c>
      <c r="C80" s="22" t="s">
        <v>89</v>
      </c>
      <c r="D80" s="26"/>
      <c r="E80" s="26"/>
      <c r="F80" s="142">
        <v>520</v>
      </c>
      <c r="G80" s="54">
        <v>555</v>
      </c>
      <c r="H80" s="54">
        <v>354.95</v>
      </c>
      <c r="I80" s="54">
        <v>349.95</v>
      </c>
      <c r="J80" s="230"/>
    </row>
    <row r="81" spans="1:10" ht="15">
      <c r="A81" s="593"/>
      <c r="B81" s="596"/>
      <c r="C81" s="22" t="s">
        <v>57</v>
      </c>
      <c r="D81" s="18"/>
      <c r="E81" s="18"/>
      <c r="F81" s="141"/>
      <c r="G81" s="56"/>
      <c r="H81" s="56"/>
      <c r="I81" s="56"/>
      <c r="J81" s="230"/>
    </row>
    <row r="82" spans="1:10" ht="30">
      <c r="A82" s="593"/>
      <c r="B82" s="596"/>
      <c r="C82" s="22" t="s">
        <v>58</v>
      </c>
      <c r="D82" s="51" t="s">
        <v>153</v>
      </c>
      <c r="E82" s="18" t="s">
        <v>150</v>
      </c>
      <c r="F82" s="140">
        <v>520</v>
      </c>
      <c r="G82" s="52">
        <v>555</v>
      </c>
      <c r="H82" s="52">
        <v>354.95</v>
      </c>
      <c r="I82" s="54">
        <v>349.95</v>
      </c>
      <c r="J82" s="230"/>
    </row>
    <row r="83" spans="1:10" ht="15">
      <c r="A83" s="593"/>
      <c r="B83" s="596"/>
      <c r="C83" s="22" t="s">
        <v>59</v>
      </c>
      <c r="D83" s="18"/>
      <c r="E83" s="18"/>
      <c r="F83" s="55"/>
      <c r="G83" s="55"/>
      <c r="H83" s="55"/>
      <c r="I83" s="55"/>
      <c r="J83" s="230"/>
    </row>
    <row r="84" spans="1:10" ht="15">
      <c r="A84" s="593"/>
      <c r="B84" s="596"/>
      <c r="C84" s="22" t="s">
        <v>55</v>
      </c>
      <c r="D84" s="18"/>
      <c r="E84" s="18"/>
      <c r="F84" s="55"/>
      <c r="G84" s="55"/>
      <c r="H84" s="55"/>
      <c r="I84" s="55"/>
      <c r="J84" s="230"/>
    </row>
    <row r="85" spans="1:10" ht="15">
      <c r="A85" s="594"/>
      <c r="B85" s="597"/>
      <c r="C85" s="22" t="s">
        <v>60</v>
      </c>
      <c r="D85" s="18"/>
      <c r="E85" s="18"/>
      <c r="F85" s="55"/>
      <c r="G85" s="55"/>
      <c r="H85" s="55"/>
      <c r="I85" s="55"/>
      <c r="J85" s="230"/>
    </row>
    <row r="86" spans="1:10" ht="15">
      <c r="A86" s="592" t="s">
        <v>364</v>
      </c>
      <c r="B86" s="595" t="s">
        <v>135</v>
      </c>
      <c r="C86" s="22" t="s">
        <v>89</v>
      </c>
      <c r="D86" s="26"/>
      <c r="E86" s="26"/>
      <c r="F86" s="53">
        <v>65</v>
      </c>
      <c r="G86" s="53">
        <v>65</v>
      </c>
      <c r="H86" s="53">
        <v>65</v>
      </c>
      <c r="I86" s="53">
        <v>64.989</v>
      </c>
      <c r="J86" s="230"/>
    </row>
    <row r="87" spans="1:10" ht="15">
      <c r="A87" s="593"/>
      <c r="B87" s="596"/>
      <c r="C87" s="22" t="s">
        <v>57</v>
      </c>
      <c r="D87" s="18" t="s">
        <v>148</v>
      </c>
      <c r="E87" s="18" t="s">
        <v>150</v>
      </c>
      <c r="F87" s="54">
        <v>0</v>
      </c>
      <c r="G87" s="54">
        <v>0</v>
      </c>
      <c r="H87" s="54">
        <v>0</v>
      </c>
      <c r="I87" s="54">
        <v>0</v>
      </c>
      <c r="J87" s="230"/>
    </row>
    <row r="88" spans="1:10" ht="15">
      <c r="A88" s="593"/>
      <c r="B88" s="596"/>
      <c r="C88" s="22" t="s">
        <v>58</v>
      </c>
      <c r="D88" s="18" t="s">
        <v>148</v>
      </c>
      <c r="E88" s="18" t="s">
        <v>150</v>
      </c>
      <c r="F88" s="52">
        <v>65</v>
      </c>
      <c r="G88" s="52">
        <v>65</v>
      </c>
      <c r="H88" s="52">
        <v>65</v>
      </c>
      <c r="I88" s="54">
        <v>64.989</v>
      </c>
      <c r="J88" s="230"/>
    </row>
    <row r="89" spans="1:10" ht="15">
      <c r="A89" s="593"/>
      <c r="B89" s="596"/>
      <c r="C89" s="22" t="s">
        <v>59</v>
      </c>
      <c r="D89" s="18"/>
      <c r="E89" s="18"/>
      <c r="F89" s="20"/>
      <c r="G89" s="20"/>
      <c r="H89" s="20"/>
      <c r="I89" s="20"/>
      <c r="J89" s="230"/>
    </row>
    <row r="90" spans="1:10" ht="15">
      <c r="A90" s="593"/>
      <c r="B90" s="596"/>
      <c r="C90" s="22" t="s">
        <v>55</v>
      </c>
      <c r="D90" s="18"/>
      <c r="E90" s="18"/>
      <c r="F90" s="20"/>
      <c r="G90" s="20"/>
      <c r="H90" s="20"/>
      <c r="I90" s="20"/>
      <c r="J90" s="230"/>
    </row>
    <row r="91" spans="1:10" ht="15.75" thickBot="1">
      <c r="A91" s="594"/>
      <c r="B91" s="597"/>
      <c r="C91" s="22" t="s">
        <v>60</v>
      </c>
      <c r="D91" s="18"/>
      <c r="E91" s="18"/>
      <c r="F91" s="20"/>
      <c r="G91" s="20"/>
      <c r="H91" s="20"/>
      <c r="I91" s="20"/>
      <c r="J91" s="230"/>
    </row>
    <row r="92" spans="1:10" ht="15">
      <c r="A92" s="615">
        <v>3</v>
      </c>
      <c r="B92" s="623" t="s">
        <v>771</v>
      </c>
      <c r="C92" s="77" t="s">
        <v>89</v>
      </c>
      <c r="D92" s="78"/>
      <c r="E92" s="78"/>
      <c r="F92" s="79">
        <f>F98+F104+F110+F116</f>
        <v>58958.870200000005</v>
      </c>
      <c r="G92" s="80">
        <f>G98+G104+G110+G116</f>
        <v>79684.27905</v>
      </c>
      <c r="H92" s="80">
        <f aca="true" t="shared" si="3" ref="H92:I97">H98+H104+H110+H116</f>
        <v>80133.20571</v>
      </c>
      <c r="I92" s="81">
        <f t="shared" si="3"/>
        <v>80133.20571</v>
      </c>
      <c r="J92" s="230"/>
    </row>
    <row r="93" spans="1:10" ht="15">
      <c r="A93" s="609"/>
      <c r="B93" s="624"/>
      <c r="C93" s="82"/>
      <c r="D93" s="83">
        <v>852</v>
      </c>
      <c r="E93" s="83" t="s">
        <v>772</v>
      </c>
      <c r="F93" s="84">
        <f aca="true" t="shared" si="4" ref="F93:G97">F99+F105+F111+F117</f>
        <v>0</v>
      </c>
      <c r="G93" s="85">
        <f>G99+G105+G111+G117</f>
        <v>18468</v>
      </c>
      <c r="H93" s="85">
        <f t="shared" si="3"/>
        <v>18207.22372</v>
      </c>
      <c r="I93" s="86">
        <f t="shared" si="3"/>
        <v>18207.22372</v>
      </c>
      <c r="J93" s="230"/>
    </row>
    <row r="94" spans="1:10" ht="15">
      <c r="A94" s="609"/>
      <c r="B94" s="624"/>
      <c r="C94" s="82" t="s">
        <v>58</v>
      </c>
      <c r="D94" s="83">
        <v>852</v>
      </c>
      <c r="E94" s="87" t="s">
        <v>773</v>
      </c>
      <c r="F94" s="84">
        <f t="shared" si="4"/>
        <v>57460.869999999995</v>
      </c>
      <c r="G94" s="85">
        <f t="shared" si="4"/>
        <v>58870.15939</v>
      </c>
      <c r="H94" s="85">
        <f t="shared" si="3"/>
        <v>58681.739389999995</v>
      </c>
      <c r="I94" s="86">
        <f t="shared" si="3"/>
        <v>58681.739389999995</v>
      </c>
      <c r="J94" s="230"/>
    </row>
    <row r="95" spans="1:10" ht="15">
      <c r="A95" s="609"/>
      <c r="B95" s="624"/>
      <c r="C95" s="82" t="s">
        <v>59</v>
      </c>
      <c r="D95" s="83"/>
      <c r="E95" s="88"/>
      <c r="F95" s="84">
        <f t="shared" si="4"/>
        <v>1011</v>
      </c>
      <c r="G95" s="85">
        <f t="shared" si="4"/>
        <v>1610.12107</v>
      </c>
      <c r="H95" s="85">
        <f t="shared" si="3"/>
        <v>1879.35785</v>
      </c>
      <c r="I95" s="86">
        <f t="shared" si="3"/>
        <v>1879.35785</v>
      </c>
      <c r="J95" s="230"/>
    </row>
    <row r="96" spans="1:10" ht="15">
      <c r="A96" s="609"/>
      <c r="B96" s="624"/>
      <c r="C96" s="82" t="s">
        <v>55</v>
      </c>
      <c r="D96" s="83"/>
      <c r="E96" s="88"/>
      <c r="F96" s="84">
        <f t="shared" si="4"/>
        <v>430.9352</v>
      </c>
      <c r="G96" s="85">
        <f t="shared" si="4"/>
        <v>0</v>
      </c>
      <c r="H96" s="85">
        <f t="shared" si="3"/>
        <v>0</v>
      </c>
      <c r="I96" s="86">
        <f t="shared" si="3"/>
        <v>0</v>
      </c>
      <c r="J96" s="230"/>
    </row>
    <row r="97" spans="1:10" ht="15.75" thickBot="1">
      <c r="A97" s="621"/>
      <c r="B97" s="625"/>
      <c r="C97" s="89" t="s">
        <v>60</v>
      </c>
      <c r="D97" s="90"/>
      <c r="E97" s="91"/>
      <c r="F97" s="92">
        <f t="shared" si="4"/>
        <v>55.55</v>
      </c>
      <c r="G97" s="93">
        <f t="shared" si="4"/>
        <v>735.99859</v>
      </c>
      <c r="H97" s="93">
        <f t="shared" si="3"/>
        <v>1364.8847500000002</v>
      </c>
      <c r="I97" s="94">
        <f t="shared" si="3"/>
        <v>1364.8847500000002</v>
      </c>
      <c r="J97" s="230"/>
    </row>
    <row r="98" spans="1:10" ht="15">
      <c r="A98" s="614" t="s">
        <v>559</v>
      </c>
      <c r="B98" s="611" t="s">
        <v>774</v>
      </c>
      <c r="C98" s="95" t="s">
        <v>89</v>
      </c>
      <c r="D98" s="96"/>
      <c r="E98" s="96"/>
      <c r="F98" s="97">
        <v>6434.2872</v>
      </c>
      <c r="G98" s="98">
        <v>14532.312</v>
      </c>
      <c r="H98" s="98">
        <v>15347.8463</v>
      </c>
      <c r="I98" s="99">
        <v>15347.8463</v>
      </c>
      <c r="J98" s="230"/>
    </row>
    <row r="99" spans="1:10" ht="15">
      <c r="A99" s="609"/>
      <c r="B99" s="612"/>
      <c r="C99" s="82" t="s">
        <v>57</v>
      </c>
      <c r="D99" s="83">
        <v>852</v>
      </c>
      <c r="E99" s="83" t="s">
        <v>772</v>
      </c>
      <c r="F99" s="100">
        <v>0</v>
      </c>
      <c r="G99" s="101">
        <v>9700</v>
      </c>
      <c r="H99" s="101">
        <v>9690.31</v>
      </c>
      <c r="I99" s="102">
        <v>9690.31</v>
      </c>
      <c r="J99" s="230"/>
    </row>
    <row r="100" spans="1:10" ht="15">
      <c r="A100" s="609"/>
      <c r="B100" s="612"/>
      <c r="C100" s="82" t="s">
        <v>58</v>
      </c>
      <c r="D100" s="83">
        <v>852</v>
      </c>
      <c r="E100" s="87" t="s">
        <v>773</v>
      </c>
      <c r="F100" s="103">
        <v>5695.352</v>
      </c>
      <c r="G100" s="103">
        <v>2780.162</v>
      </c>
      <c r="H100" s="103">
        <v>2780.162</v>
      </c>
      <c r="I100" s="104">
        <v>2780.162</v>
      </c>
      <c r="J100" s="230"/>
    </row>
    <row r="101" spans="1:10" ht="15">
      <c r="A101" s="609"/>
      <c r="B101" s="612"/>
      <c r="C101" s="82" t="s">
        <v>59</v>
      </c>
      <c r="D101" s="87"/>
      <c r="E101" s="87"/>
      <c r="F101" s="100">
        <v>308</v>
      </c>
      <c r="G101" s="101">
        <v>1361.56</v>
      </c>
      <c r="H101" s="101">
        <v>1538.39</v>
      </c>
      <c r="I101" s="102">
        <v>1538.39</v>
      </c>
      <c r="J101" s="230"/>
    </row>
    <row r="102" spans="1:10" ht="15">
      <c r="A102" s="609"/>
      <c r="B102" s="612"/>
      <c r="C102" s="82" t="s">
        <v>55</v>
      </c>
      <c r="D102" s="87"/>
      <c r="E102" s="87"/>
      <c r="F102" s="100">
        <v>430.9352</v>
      </c>
      <c r="G102" s="101">
        <v>0</v>
      </c>
      <c r="H102" s="101">
        <v>0</v>
      </c>
      <c r="I102" s="102">
        <v>0</v>
      </c>
      <c r="J102" s="230"/>
    </row>
    <row r="103" spans="1:10" ht="15.75" thickBot="1">
      <c r="A103" s="610"/>
      <c r="B103" s="613"/>
      <c r="C103" s="105" t="s">
        <v>60</v>
      </c>
      <c r="D103" s="106"/>
      <c r="E103" s="106"/>
      <c r="F103" s="107"/>
      <c r="G103" s="108">
        <v>690.59</v>
      </c>
      <c r="H103" s="108">
        <v>1338.9843</v>
      </c>
      <c r="I103" s="109">
        <v>1338.9843</v>
      </c>
      <c r="J103" s="230"/>
    </row>
    <row r="104" spans="1:10" ht="15">
      <c r="A104" s="615" t="s">
        <v>386</v>
      </c>
      <c r="B104" s="618" t="s">
        <v>387</v>
      </c>
      <c r="C104" s="77" t="s">
        <v>89</v>
      </c>
      <c r="D104" s="110"/>
      <c r="E104" s="110"/>
      <c r="F104" s="111">
        <v>3148.368</v>
      </c>
      <c r="G104" s="79">
        <v>10787.20869</v>
      </c>
      <c r="H104" s="79">
        <v>10756.72641</v>
      </c>
      <c r="I104" s="112">
        <v>10756.72641</v>
      </c>
      <c r="J104" s="230"/>
    </row>
    <row r="105" spans="1:10" ht="15">
      <c r="A105" s="616"/>
      <c r="B105" s="619"/>
      <c r="C105" s="82" t="s">
        <v>57</v>
      </c>
      <c r="D105" s="87"/>
      <c r="E105" s="87"/>
      <c r="F105" s="113">
        <v>0</v>
      </c>
      <c r="G105" s="84">
        <v>7668</v>
      </c>
      <c r="H105" s="84">
        <v>7637.51772</v>
      </c>
      <c r="I105" s="114">
        <v>7637.51772</v>
      </c>
      <c r="J105" s="230"/>
    </row>
    <row r="106" spans="1:10" ht="15">
      <c r="A106" s="616"/>
      <c r="B106" s="619"/>
      <c r="C106" s="82" t="s">
        <v>58</v>
      </c>
      <c r="D106" s="87"/>
      <c r="E106" s="87"/>
      <c r="F106" s="113">
        <v>3148.368</v>
      </c>
      <c r="G106" s="84">
        <v>3119.20869</v>
      </c>
      <c r="H106" s="84">
        <v>3119.20869</v>
      </c>
      <c r="I106" s="114">
        <v>3119.20869</v>
      </c>
      <c r="J106" s="230"/>
    </row>
    <row r="107" spans="1:10" ht="15">
      <c r="A107" s="616"/>
      <c r="B107" s="619"/>
      <c r="C107" s="82" t="s">
        <v>59</v>
      </c>
      <c r="D107" s="87"/>
      <c r="E107" s="87"/>
      <c r="F107" s="113">
        <v>0</v>
      </c>
      <c r="G107" s="84">
        <v>0</v>
      </c>
      <c r="H107" s="84">
        <v>0</v>
      </c>
      <c r="I107" s="114">
        <v>0</v>
      </c>
      <c r="J107" s="230"/>
    </row>
    <row r="108" spans="1:10" ht="15">
      <c r="A108" s="616"/>
      <c r="B108" s="619"/>
      <c r="C108" s="82" t="s">
        <v>55</v>
      </c>
      <c r="D108" s="87"/>
      <c r="E108" s="87"/>
      <c r="F108" s="113">
        <v>0</v>
      </c>
      <c r="G108" s="84">
        <v>0</v>
      </c>
      <c r="H108" s="84">
        <v>0</v>
      </c>
      <c r="I108" s="114">
        <v>0</v>
      </c>
      <c r="J108" s="230"/>
    </row>
    <row r="109" spans="1:10" ht="15.75" thickBot="1">
      <c r="A109" s="617"/>
      <c r="B109" s="620"/>
      <c r="C109" s="89" t="s">
        <v>60</v>
      </c>
      <c r="D109" s="90"/>
      <c r="E109" s="90"/>
      <c r="F109" s="115">
        <v>0</v>
      </c>
      <c r="G109" s="116">
        <v>0</v>
      </c>
      <c r="H109" s="116">
        <v>0</v>
      </c>
      <c r="I109" s="117">
        <v>0</v>
      </c>
      <c r="J109" s="230"/>
    </row>
    <row r="110" spans="1:10" ht="15">
      <c r="A110" s="615" t="s">
        <v>565</v>
      </c>
      <c r="B110" s="618" t="s">
        <v>775</v>
      </c>
      <c r="C110" s="77" t="s">
        <v>89</v>
      </c>
      <c r="D110" s="118"/>
      <c r="E110" s="118"/>
      <c r="F110" s="119">
        <v>1029.4</v>
      </c>
      <c r="G110" s="80">
        <v>2319.4</v>
      </c>
      <c r="H110" s="80">
        <v>2098.796</v>
      </c>
      <c r="I110" s="81">
        <v>2098.796</v>
      </c>
      <c r="J110" s="230"/>
    </row>
    <row r="111" spans="1:10" ht="15">
      <c r="A111" s="609"/>
      <c r="B111" s="612"/>
      <c r="C111" s="82" t="s">
        <v>57</v>
      </c>
      <c r="D111" s="83">
        <v>852</v>
      </c>
      <c r="E111" s="83" t="s">
        <v>772</v>
      </c>
      <c r="F111" s="103">
        <v>0</v>
      </c>
      <c r="G111" s="85">
        <v>1100</v>
      </c>
      <c r="H111" s="85">
        <v>879.396</v>
      </c>
      <c r="I111" s="86">
        <v>879.396</v>
      </c>
      <c r="J111" s="230"/>
    </row>
    <row r="112" spans="1:10" ht="15">
      <c r="A112" s="609"/>
      <c r="B112" s="612"/>
      <c r="C112" s="82" t="s">
        <v>58</v>
      </c>
      <c r="D112" s="83">
        <v>852</v>
      </c>
      <c r="E112" s="87" t="s">
        <v>773</v>
      </c>
      <c r="F112" s="103">
        <v>1029.4</v>
      </c>
      <c r="G112" s="85">
        <v>1219.4</v>
      </c>
      <c r="H112" s="85">
        <v>1219.4</v>
      </c>
      <c r="I112" s="86">
        <v>1219.4</v>
      </c>
      <c r="J112" s="230"/>
    </row>
    <row r="113" spans="1:10" ht="15">
      <c r="A113" s="609"/>
      <c r="B113" s="612"/>
      <c r="C113" s="82" t="s">
        <v>59</v>
      </c>
      <c r="D113" s="88"/>
      <c r="E113" s="88"/>
      <c r="F113" s="103">
        <v>0</v>
      </c>
      <c r="G113" s="85">
        <v>0</v>
      </c>
      <c r="H113" s="85">
        <v>0</v>
      </c>
      <c r="I113" s="86">
        <v>0</v>
      </c>
      <c r="J113" s="230"/>
    </row>
    <row r="114" spans="1:10" ht="15">
      <c r="A114" s="609"/>
      <c r="B114" s="612"/>
      <c r="C114" s="82" t="s">
        <v>55</v>
      </c>
      <c r="D114" s="88"/>
      <c r="E114" s="88"/>
      <c r="F114" s="103">
        <v>0</v>
      </c>
      <c r="G114" s="85">
        <v>0</v>
      </c>
      <c r="H114" s="85">
        <v>0</v>
      </c>
      <c r="I114" s="86">
        <v>0</v>
      </c>
      <c r="J114" s="230"/>
    </row>
    <row r="115" spans="1:10" ht="15.75" thickBot="1">
      <c r="A115" s="610"/>
      <c r="B115" s="613"/>
      <c r="C115" s="105" t="s">
        <v>60</v>
      </c>
      <c r="D115" s="106"/>
      <c r="E115" s="106"/>
      <c r="F115" s="107">
        <v>0</v>
      </c>
      <c r="G115" s="108">
        <v>0</v>
      </c>
      <c r="H115" s="108">
        <v>0</v>
      </c>
      <c r="I115" s="109">
        <v>0</v>
      </c>
      <c r="J115" s="230"/>
    </row>
    <row r="116" spans="1:10" ht="15">
      <c r="A116" s="615" t="s">
        <v>568</v>
      </c>
      <c r="B116" s="618" t="s">
        <v>776</v>
      </c>
      <c r="C116" s="77" t="s">
        <v>89</v>
      </c>
      <c r="D116" s="118"/>
      <c r="E116" s="118"/>
      <c r="F116" s="119">
        <v>48346.815</v>
      </c>
      <c r="G116" s="79">
        <v>52045.35836</v>
      </c>
      <c r="H116" s="79">
        <v>51929.837</v>
      </c>
      <c r="I116" s="112">
        <v>51929.837</v>
      </c>
      <c r="J116" s="230"/>
    </row>
    <row r="117" spans="1:10" ht="15">
      <c r="A117" s="609"/>
      <c r="B117" s="612"/>
      <c r="C117" s="82" t="s">
        <v>57</v>
      </c>
      <c r="D117" s="83">
        <v>852</v>
      </c>
      <c r="E117" s="83" t="s">
        <v>772</v>
      </c>
      <c r="F117" s="103">
        <v>0</v>
      </c>
      <c r="G117" s="84">
        <v>0</v>
      </c>
      <c r="H117" s="84">
        <v>0</v>
      </c>
      <c r="I117" s="114">
        <v>0</v>
      </c>
      <c r="J117" s="230"/>
    </row>
    <row r="118" spans="1:10" ht="15">
      <c r="A118" s="609"/>
      <c r="B118" s="612"/>
      <c r="C118" s="82" t="s">
        <v>58</v>
      </c>
      <c r="D118" s="83">
        <v>852</v>
      </c>
      <c r="E118" s="87" t="s">
        <v>773</v>
      </c>
      <c r="F118" s="103">
        <v>47587.75</v>
      </c>
      <c r="G118" s="84">
        <v>51751.3887</v>
      </c>
      <c r="H118" s="84">
        <v>51562.9687</v>
      </c>
      <c r="I118" s="114">
        <v>51562.9687</v>
      </c>
      <c r="J118" s="230"/>
    </row>
    <row r="119" spans="1:10" ht="15">
      <c r="A119" s="609"/>
      <c r="B119" s="612"/>
      <c r="C119" s="82" t="s">
        <v>59</v>
      </c>
      <c r="D119" s="88"/>
      <c r="E119" s="88"/>
      <c r="F119" s="103">
        <v>703</v>
      </c>
      <c r="G119" s="84">
        <v>248.56107</v>
      </c>
      <c r="H119" s="84">
        <v>340.96785</v>
      </c>
      <c r="I119" s="114">
        <v>340.96785</v>
      </c>
      <c r="J119" s="230"/>
    </row>
    <row r="120" spans="1:10" ht="15">
      <c r="A120" s="609"/>
      <c r="B120" s="612"/>
      <c r="C120" s="82" t="s">
        <v>55</v>
      </c>
      <c r="D120" s="88"/>
      <c r="E120" s="88"/>
      <c r="F120" s="103">
        <v>0</v>
      </c>
      <c r="G120" s="84">
        <v>0</v>
      </c>
      <c r="H120" s="84">
        <v>0</v>
      </c>
      <c r="I120" s="114">
        <v>0</v>
      </c>
      <c r="J120" s="230"/>
    </row>
    <row r="121" spans="1:10" ht="15.75" thickBot="1">
      <c r="A121" s="621"/>
      <c r="B121" s="622"/>
      <c r="C121" s="89" t="s">
        <v>60</v>
      </c>
      <c r="D121" s="90"/>
      <c r="E121" s="90"/>
      <c r="F121" s="120">
        <v>55.55</v>
      </c>
      <c r="G121" s="116">
        <v>45.40859</v>
      </c>
      <c r="H121" s="116">
        <v>25.90045</v>
      </c>
      <c r="I121" s="117">
        <v>25.90045</v>
      </c>
      <c r="J121" s="230"/>
    </row>
    <row r="122" spans="1:10" ht="15">
      <c r="A122" s="615">
        <v>4</v>
      </c>
      <c r="B122" s="618" t="s">
        <v>786</v>
      </c>
      <c r="C122" s="77" t="s">
        <v>89</v>
      </c>
      <c r="D122" s="118"/>
      <c r="E122" s="118"/>
      <c r="F122" s="132">
        <v>93182.2</v>
      </c>
      <c r="G122" s="84">
        <v>130003.97</v>
      </c>
      <c r="H122" s="84">
        <v>128135.85848</v>
      </c>
      <c r="I122" s="114">
        <v>128135.85848</v>
      </c>
      <c r="J122" s="230"/>
    </row>
    <row r="123" spans="1:10" ht="15">
      <c r="A123" s="609"/>
      <c r="B123" s="612"/>
      <c r="C123" s="82" t="s">
        <v>57</v>
      </c>
      <c r="D123" s="83"/>
      <c r="E123" s="83"/>
      <c r="F123" s="103">
        <v>0</v>
      </c>
      <c r="G123" s="84">
        <v>0</v>
      </c>
      <c r="H123" s="84">
        <v>0</v>
      </c>
      <c r="I123" s="114">
        <v>0</v>
      </c>
      <c r="J123" s="230"/>
    </row>
    <row r="124" spans="1:10" ht="38.25">
      <c r="A124" s="609"/>
      <c r="B124" s="612"/>
      <c r="C124" s="82" t="s">
        <v>58</v>
      </c>
      <c r="D124" s="134" t="s">
        <v>788</v>
      </c>
      <c r="E124" s="133" t="s">
        <v>787</v>
      </c>
      <c r="F124" s="132">
        <v>93182.2</v>
      </c>
      <c r="G124" s="84">
        <v>130003.97</v>
      </c>
      <c r="H124" s="84">
        <v>128135.85848</v>
      </c>
      <c r="I124" s="114">
        <v>128135.85848</v>
      </c>
      <c r="J124" s="230"/>
    </row>
    <row r="125" spans="1:10" ht="15">
      <c r="A125" s="609"/>
      <c r="B125" s="612"/>
      <c r="C125" s="82" t="s">
        <v>59</v>
      </c>
      <c r="D125" s="88"/>
      <c r="E125" s="88"/>
      <c r="F125" s="103">
        <v>0</v>
      </c>
      <c r="G125" s="84">
        <v>0</v>
      </c>
      <c r="H125" s="84">
        <v>0</v>
      </c>
      <c r="I125" s="114">
        <v>0</v>
      </c>
      <c r="J125" s="230"/>
    </row>
    <row r="126" spans="1:10" ht="15">
      <c r="A126" s="609"/>
      <c r="B126" s="612"/>
      <c r="C126" s="82" t="s">
        <v>55</v>
      </c>
      <c r="D126" s="88"/>
      <c r="E126" s="88"/>
      <c r="F126" s="103">
        <v>0</v>
      </c>
      <c r="G126" s="84">
        <v>0</v>
      </c>
      <c r="H126" s="84">
        <v>0</v>
      </c>
      <c r="I126" s="114">
        <v>0</v>
      </c>
      <c r="J126" s="230"/>
    </row>
    <row r="127" spans="1:10" ht="15.75" thickBot="1">
      <c r="A127" s="621"/>
      <c r="B127" s="622"/>
      <c r="C127" s="89" t="s">
        <v>60</v>
      </c>
      <c r="D127" s="90"/>
      <c r="E127" s="90"/>
      <c r="F127" s="120">
        <v>0</v>
      </c>
      <c r="G127" s="116">
        <v>0</v>
      </c>
      <c r="H127" s="116">
        <v>0</v>
      </c>
      <c r="I127" s="117">
        <v>0</v>
      </c>
      <c r="J127" s="230"/>
    </row>
  </sheetData>
  <sheetProtection/>
  <mergeCells count="46">
    <mergeCell ref="A122:A127"/>
    <mergeCell ref="B122:B127"/>
    <mergeCell ref="A44:A49"/>
    <mergeCell ref="B44:B49"/>
    <mergeCell ref="A50:A55"/>
    <mergeCell ref="B50:B55"/>
    <mergeCell ref="A56:A61"/>
    <mergeCell ref="B56:B61"/>
    <mergeCell ref="A110:A115"/>
    <mergeCell ref="B110:B115"/>
    <mergeCell ref="A116:A121"/>
    <mergeCell ref="B116:B121"/>
    <mergeCell ref="A14:A19"/>
    <mergeCell ref="B14:B19"/>
    <mergeCell ref="A32:A37"/>
    <mergeCell ref="B32:B37"/>
    <mergeCell ref="A38:A43"/>
    <mergeCell ref="B38:B43"/>
    <mergeCell ref="A92:A97"/>
    <mergeCell ref="B92:B97"/>
    <mergeCell ref="A20:A25"/>
    <mergeCell ref="B20:B25"/>
    <mergeCell ref="A98:A103"/>
    <mergeCell ref="B98:B103"/>
    <mergeCell ref="A104:A109"/>
    <mergeCell ref="B104:B109"/>
    <mergeCell ref="A86:A91"/>
    <mergeCell ref="B86:B91"/>
    <mergeCell ref="A26:A31"/>
    <mergeCell ref="B26:B31"/>
    <mergeCell ref="F5:I5"/>
    <mergeCell ref="A3:I3"/>
    <mergeCell ref="A8:A13"/>
    <mergeCell ref="B8:B13"/>
    <mergeCell ref="A5:A6"/>
    <mergeCell ref="B5:B6"/>
    <mergeCell ref="C5:C6"/>
    <mergeCell ref="D5:E5"/>
    <mergeCell ref="A74:A79"/>
    <mergeCell ref="B74:B79"/>
    <mergeCell ref="A80:A85"/>
    <mergeCell ref="B80:B85"/>
    <mergeCell ref="A62:A67"/>
    <mergeCell ref="B62:B67"/>
    <mergeCell ref="A68:A73"/>
    <mergeCell ref="B68:B73"/>
  </mergeCells>
  <printOptions/>
  <pageMargins left="0.5905511811023623" right="0.5118110236220472" top="0.7874015748031497" bottom="0.3937007874015748" header="0.1968503937007874" footer="0.1968503937007874"/>
  <pageSetup firstPageNumber="160" useFirstPageNumber="1" fitToHeight="0" fitToWidth="1" horizontalDpi="600" verticalDpi="600" orientation="landscape" paperSize="9" scale="79"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tabColor rgb="FF00B050"/>
  </sheetPr>
  <dimension ref="A1:G26"/>
  <sheetViews>
    <sheetView zoomScalePageLayoutView="0" workbookViewId="0" topLeftCell="A14">
      <selection activeCell="G23" sqref="G23"/>
    </sheetView>
  </sheetViews>
  <sheetFormatPr defaultColWidth="9.00390625" defaultRowHeight="12.75"/>
  <cols>
    <col min="1" max="1" width="4.875" style="1" customWidth="1"/>
    <col min="2" max="2" width="47.75390625" style="1" customWidth="1"/>
    <col min="3" max="3" width="6.75390625" style="1" customWidth="1"/>
    <col min="4" max="4" width="14.875" style="1" hidden="1" customWidth="1"/>
    <col min="5" max="5" width="6.25390625" style="1" customWidth="1"/>
    <col min="6" max="6" width="6.00390625" style="1" customWidth="1"/>
    <col min="7" max="7" width="15.125" style="635" customWidth="1"/>
    <col min="8" max="16384" width="9.125" style="1" customWidth="1"/>
  </cols>
  <sheetData>
    <row r="1" s="2" customFormat="1" ht="15">
      <c r="G1" s="634"/>
    </row>
    <row r="2" ht="14.25" customHeight="1"/>
    <row r="3" spans="1:7" ht="15.75">
      <c r="A3" s="544" t="s">
        <v>24</v>
      </c>
      <c r="B3" s="544"/>
      <c r="C3" s="544"/>
      <c r="D3" s="544"/>
      <c r="E3" s="544"/>
      <c r="F3" s="544"/>
      <c r="G3" s="544"/>
    </row>
    <row r="5" spans="1:7" s="3" customFormat="1" ht="35.25" customHeight="1">
      <c r="A5" s="545" t="s">
        <v>25</v>
      </c>
      <c r="B5" s="545" t="s">
        <v>2</v>
      </c>
      <c r="C5" s="545" t="s">
        <v>26</v>
      </c>
      <c r="D5" s="548" t="s">
        <v>52</v>
      </c>
      <c r="E5" s="549"/>
      <c r="F5" s="550"/>
      <c r="G5" s="636" t="s">
        <v>1073</v>
      </c>
    </row>
    <row r="6" spans="1:7" s="3" customFormat="1" ht="16.5" customHeight="1">
      <c r="A6" s="546"/>
      <c r="B6" s="546"/>
      <c r="C6" s="546"/>
      <c r="D6" s="545" t="s">
        <v>28</v>
      </c>
      <c r="E6" s="551" t="s">
        <v>29</v>
      </c>
      <c r="F6" s="552"/>
      <c r="G6" s="637"/>
    </row>
    <row r="7" spans="1:7" s="3" customFormat="1" ht="31.5" customHeight="1">
      <c r="A7" s="547"/>
      <c r="B7" s="547"/>
      <c r="C7" s="547"/>
      <c r="D7" s="547"/>
      <c r="E7" s="7" t="s">
        <v>30</v>
      </c>
      <c r="F7" s="7" t="s">
        <v>31</v>
      </c>
      <c r="G7" s="638"/>
    </row>
    <row r="8" spans="1:7" s="2" customFormat="1" ht="15">
      <c r="A8" s="10">
        <v>1</v>
      </c>
      <c r="B8" s="10">
        <v>2</v>
      </c>
      <c r="C8" s="10">
        <v>3</v>
      </c>
      <c r="D8" s="10">
        <v>4</v>
      </c>
      <c r="E8" s="10">
        <v>5</v>
      </c>
      <c r="F8" s="10">
        <v>6</v>
      </c>
      <c r="G8" s="639">
        <v>7</v>
      </c>
    </row>
    <row r="9" spans="1:7" s="2" customFormat="1" ht="33" customHeight="1">
      <c r="A9" s="10">
        <v>1</v>
      </c>
      <c r="B9" s="542" t="s">
        <v>1059</v>
      </c>
      <c r="C9" s="543"/>
      <c r="D9" s="543"/>
      <c r="E9" s="543"/>
      <c r="F9" s="543"/>
      <c r="G9" s="543"/>
    </row>
    <row r="10" spans="1:7" s="2" customFormat="1" ht="45">
      <c r="A10" s="68" t="s">
        <v>8</v>
      </c>
      <c r="B10" s="19" t="s">
        <v>575</v>
      </c>
      <c r="C10" s="10" t="s">
        <v>107</v>
      </c>
      <c r="D10" s="10">
        <v>52</v>
      </c>
      <c r="E10" s="10">
        <v>54</v>
      </c>
      <c r="F10" s="10">
        <v>75</v>
      </c>
      <c r="G10" s="640">
        <f>F10/E10</f>
        <v>1.3888888888888888</v>
      </c>
    </row>
    <row r="11" spans="1:7" s="2" customFormat="1" ht="45">
      <c r="A11" s="68" t="s">
        <v>9</v>
      </c>
      <c r="B11" s="19" t="s">
        <v>576</v>
      </c>
      <c r="C11" s="10" t="s">
        <v>107</v>
      </c>
      <c r="D11" s="10">
        <v>52</v>
      </c>
      <c r="E11" s="10">
        <v>54</v>
      </c>
      <c r="F11" s="10">
        <v>70</v>
      </c>
      <c r="G11" s="640">
        <f>F11/E11</f>
        <v>1.2962962962962963</v>
      </c>
    </row>
    <row r="12" spans="1:7" s="2" customFormat="1" ht="120">
      <c r="A12" s="68" t="s">
        <v>13</v>
      </c>
      <c r="B12" s="19" t="s">
        <v>577</v>
      </c>
      <c r="C12" s="10" t="s">
        <v>107</v>
      </c>
      <c r="D12" s="10">
        <v>78</v>
      </c>
      <c r="E12" s="10">
        <v>85</v>
      </c>
      <c r="F12" s="10">
        <v>100</v>
      </c>
      <c r="G12" s="640">
        <f>F12/E12</f>
        <v>1.1764705882352942</v>
      </c>
    </row>
    <row r="13" spans="1:7" s="2" customFormat="1" ht="105">
      <c r="A13" s="68" t="s">
        <v>579</v>
      </c>
      <c r="B13" s="19" t="s">
        <v>578</v>
      </c>
      <c r="C13" s="10" t="s">
        <v>580</v>
      </c>
      <c r="D13" s="10">
        <v>9</v>
      </c>
      <c r="E13" s="10">
        <v>9.5</v>
      </c>
      <c r="F13" s="10">
        <v>15</v>
      </c>
      <c r="G13" s="640">
        <f>F13/E13</f>
        <v>1.5789473684210527</v>
      </c>
    </row>
    <row r="14" spans="1:7" s="3" customFormat="1" ht="33.75" customHeight="1">
      <c r="A14" s="5">
        <v>2</v>
      </c>
      <c r="B14" s="541" t="s">
        <v>105</v>
      </c>
      <c r="C14" s="541"/>
      <c r="D14" s="541"/>
      <c r="E14" s="541"/>
      <c r="F14" s="541"/>
      <c r="G14" s="541"/>
    </row>
    <row r="15" spans="1:7" s="3" customFormat="1" ht="45">
      <c r="A15" s="8" t="s">
        <v>263</v>
      </c>
      <c r="B15" s="7" t="s">
        <v>790</v>
      </c>
      <c r="C15" s="7" t="s">
        <v>107</v>
      </c>
      <c r="D15" s="7">
        <v>60</v>
      </c>
      <c r="E15" s="7">
        <v>65</v>
      </c>
      <c r="F15" s="7">
        <v>68</v>
      </c>
      <c r="G15" s="640">
        <f>F15/E15</f>
        <v>1.0461538461538462</v>
      </c>
    </row>
    <row r="16" spans="1:7" s="3" customFormat="1" ht="45">
      <c r="A16" s="50" t="s">
        <v>106</v>
      </c>
      <c r="B16" s="4" t="s">
        <v>110</v>
      </c>
      <c r="C16" s="15" t="s">
        <v>107</v>
      </c>
      <c r="D16" s="16">
        <v>12</v>
      </c>
      <c r="E16" s="16">
        <v>15</v>
      </c>
      <c r="F16" s="16">
        <v>15</v>
      </c>
      <c r="G16" s="640">
        <f>F16/E16</f>
        <v>1</v>
      </c>
    </row>
    <row r="17" spans="1:7" s="3" customFormat="1" ht="45">
      <c r="A17" s="50" t="s">
        <v>108</v>
      </c>
      <c r="B17" s="4" t="s">
        <v>109</v>
      </c>
      <c r="C17" s="15" t="s">
        <v>111</v>
      </c>
      <c r="D17" s="16">
        <v>108</v>
      </c>
      <c r="E17" s="16">
        <v>110</v>
      </c>
      <c r="F17" s="16">
        <v>110</v>
      </c>
      <c r="G17" s="640">
        <f>F17/E17</f>
        <v>1</v>
      </c>
    </row>
    <row r="18" spans="1:7" s="11" customFormat="1" ht="30">
      <c r="A18" s="50" t="s">
        <v>113</v>
      </c>
      <c r="B18" s="4" t="s">
        <v>112</v>
      </c>
      <c r="C18" s="15" t="s">
        <v>111</v>
      </c>
      <c r="D18" s="16">
        <v>9</v>
      </c>
      <c r="E18" s="16">
        <v>11</v>
      </c>
      <c r="F18" s="16">
        <v>10</v>
      </c>
      <c r="G18" s="640">
        <f>F18/E18</f>
        <v>0.9090909090909091</v>
      </c>
    </row>
    <row r="19" spans="1:7" ht="30.75" customHeight="1">
      <c r="A19" s="58">
        <v>3</v>
      </c>
      <c r="B19" s="539" t="s">
        <v>886</v>
      </c>
      <c r="C19" s="540"/>
      <c r="D19" s="540"/>
      <c r="E19" s="540"/>
      <c r="F19" s="540"/>
      <c r="G19" s="540"/>
    </row>
    <row r="20" spans="1:7" ht="38.25">
      <c r="A20" s="58" t="s">
        <v>559</v>
      </c>
      <c r="B20" s="60" t="s">
        <v>572</v>
      </c>
      <c r="C20" s="58" t="s">
        <v>573</v>
      </c>
      <c r="D20" s="65">
        <v>36.97</v>
      </c>
      <c r="E20" s="66">
        <v>40.1</v>
      </c>
      <c r="F20" s="58">
        <v>38.906</v>
      </c>
      <c r="G20" s="641">
        <f>F20/E20</f>
        <v>0.9702244389027431</v>
      </c>
    </row>
    <row r="21" spans="1:7" ht="51">
      <c r="A21" s="58" t="s">
        <v>562</v>
      </c>
      <c r="B21" s="63" t="s">
        <v>569</v>
      </c>
      <c r="C21" s="61" t="s">
        <v>570</v>
      </c>
      <c r="D21" s="61">
        <v>725</v>
      </c>
      <c r="E21" s="61">
        <v>800</v>
      </c>
      <c r="F21" s="61">
        <v>695</v>
      </c>
      <c r="G21" s="642">
        <f>E21/F21</f>
        <v>1.1510791366906474</v>
      </c>
    </row>
    <row r="22" spans="1:7" ht="51">
      <c r="A22" s="58" t="s">
        <v>565</v>
      </c>
      <c r="B22" s="63" t="s">
        <v>563</v>
      </c>
      <c r="C22" s="61" t="s">
        <v>564</v>
      </c>
      <c r="D22" s="61">
        <v>10.6</v>
      </c>
      <c r="E22" s="61">
        <v>10.3</v>
      </c>
      <c r="F22" s="61">
        <v>10.3</v>
      </c>
      <c r="G22" s="642">
        <f>E22/F22</f>
        <v>1</v>
      </c>
    </row>
    <row r="23" spans="1:7" ht="51">
      <c r="A23" s="58" t="s">
        <v>568</v>
      </c>
      <c r="B23" s="63" t="s">
        <v>566</v>
      </c>
      <c r="C23" s="61" t="s">
        <v>564</v>
      </c>
      <c r="D23" s="61">
        <v>2.3</v>
      </c>
      <c r="E23" s="61">
        <v>1.6</v>
      </c>
      <c r="F23" s="61">
        <v>1.71</v>
      </c>
      <c r="G23" s="642">
        <f>E23/F23</f>
        <v>0.9356725146198831</v>
      </c>
    </row>
    <row r="24" spans="1:7" ht="89.25">
      <c r="A24" s="58" t="s">
        <v>571</v>
      </c>
      <c r="B24" s="60" t="s">
        <v>560</v>
      </c>
      <c r="C24" s="61" t="s">
        <v>561</v>
      </c>
      <c r="D24" s="61">
        <v>82</v>
      </c>
      <c r="E24" s="61">
        <v>81.6</v>
      </c>
      <c r="F24" s="61">
        <v>83</v>
      </c>
      <c r="G24" s="640">
        <f>F24/E24</f>
        <v>1.0171568627450982</v>
      </c>
    </row>
    <row r="26" spans="2:7" ht="12.75">
      <c r="B26" s="1" t="s">
        <v>1074</v>
      </c>
      <c r="G26" s="635">
        <f>SUM(G10:G13,G15,G16,G17,G18,G20,G21,G22,G23,G24)/13</f>
        <v>1.1130754500034352</v>
      </c>
    </row>
  </sheetData>
  <sheetProtection/>
  <mergeCells count="11">
    <mergeCell ref="B9:G9"/>
    <mergeCell ref="B14:G14"/>
    <mergeCell ref="B19:G19"/>
    <mergeCell ref="A3:G3"/>
    <mergeCell ref="A5:A7"/>
    <mergeCell ref="B5:B7"/>
    <mergeCell ref="C5:C7"/>
    <mergeCell ref="D5:F5"/>
    <mergeCell ref="G5:G7"/>
    <mergeCell ref="D6:D7"/>
    <mergeCell ref="E6:F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T18"/>
  <sheetViews>
    <sheetView view="pageBreakPreview" zoomScale="60" zoomScalePageLayoutView="0" workbookViewId="0" topLeftCell="A1">
      <selection activeCell="F23" sqref="F23"/>
    </sheetView>
  </sheetViews>
  <sheetFormatPr defaultColWidth="9.00390625" defaultRowHeight="12.75"/>
  <cols>
    <col min="1" max="1" width="22.875" style="31" customWidth="1"/>
    <col min="2" max="2" width="21.25390625" style="31" customWidth="1"/>
    <col min="3" max="3" width="25.375" style="31" customWidth="1"/>
    <col min="4" max="4" width="12.00390625" style="31" customWidth="1"/>
    <col min="5" max="5" width="11.25390625" style="31" customWidth="1"/>
    <col min="6" max="6" width="15.75390625" style="31" customWidth="1"/>
    <col min="7" max="7" width="13.25390625" style="31" customWidth="1"/>
    <col min="8" max="8" width="12.75390625" style="31" customWidth="1"/>
    <col min="9" max="9" width="16.75390625" style="31" customWidth="1"/>
    <col min="10" max="10" width="13.75390625" style="31" customWidth="1"/>
    <col min="11" max="11" width="12.25390625" style="31" customWidth="1"/>
    <col min="12" max="12" width="21.25390625" style="31" customWidth="1"/>
    <col min="13" max="16384" width="9.125" style="31" customWidth="1"/>
  </cols>
  <sheetData>
    <row r="1" spans="1:20" ht="27.75" customHeight="1">
      <c r="A1" s="30"/>
      <c r="B1" s="30"/>
      <c r="C1" s="632"/>
      <c r="D1" s="632"/>
      <c r="E1" s="632"/>
      <c r="F1" s="632"/>
      <c r="G1" s="632"/>
      <c r="H1" s="632"/>
      <c r="I1" s="632"/>
      <c r="J1" s="632"/>
      <c r="K1" s="30"/>
      <c r="L1" s="33" t="s">
        <v>83</v>
      </c>
      <c r="M1" s="32"/>
      <c r="N1" s="32"/>
      <c r="O1" s="32"/>
      <c r="P1" s="32"/>
      <c r="Q1" s="32"/>
      <c r="R1" s="32"/>
      <c r="S1" s="32"/>
      <c r="T1" s="32"/>
    </row>
    <row r="2" spans="1:16" ht="32.25" customHeight="1">
      <c r="A2" s="30"/>
      <c r="B2" s="633" t="s">
        <v>82</v>
      </c>
      <c r="C2" s="633"/>
      <c r="D2" s="633"/>
      <c r="E2" s="633"/>
      <c r="F2" s="633"/>
      <c r="G2" s="633"/>
      <c r="H2" s="633"/>
      <c r="I2" s="633"/>
      <c r="J2" s="633"/>
      <c r="K2" s="30"/>
      <c r="L2" s="30"/>
      <c r="M2" s="30"/>
      <c r="N2" s="30"/>
      <c r="O2" s="30"/>
      <c r="P2" s="30"/>
    </row>
    <row r="3" spans="1:16" ht="15">
      <c r="A3" s="30"/>
      <c r="B3" s="30"/>
      <c r="C3" s="30"/>
      <c r="D3" s="30"/>
      <c r="E3" s="30"/>
      <c r="F3" s="30"/>
      <c r="G3" s="30"/>
      <c r="H3" s="30"/>
      <c r="I3" s="30"/>
      <c r="J3" s="30"/>
      <c r="K3" s="30"/>
      <c r="M3" s="30"/>
      <c r="N3" s="30"/>
      <c r="O3" s="30"/>
      <c r="P3" s="30"/>
    </row>
    <row r="4" spans="1:16" ht="15">
      <c r="A4" s="30"/>
      <c r="B4" s="30"/>
      <c r="C4" s="30"/>
      <c r="D4" s="30"/>
      <c r="E4" s="30"/>
      <c r="F4" s="30"/>
      <c r="G4" s="30"/>
      <c r="H4" s="30"/>
      <c r="I4" s="30"/>
      <c r="J4" s="30"/>
      <c r="K4" s="30"/>
      <c r="L4" s="30"/>
      <c r="M4" s="30"/>
      <c r="N4" s="30"/>
      <c r="O4" s="30"/>
      <c r="P4" s="30"/>
    </row>
    <row r="5" spans="1:16" ht="90">
      <c r="A5" s="46" t="s">
        <v>72</v>
      </c>
      <c r="B5" s="47" t="s">
        <v>79</v>
      </c>
      <c r="C5" s="47" t="s">
        <v>80</v>
      </c>
      <c r="D5" s="47" t="s">
        <v>76</v>
      </c>
      <c r="E5" s="47" t="s">
        <v>77</v>
      </c>
      <c r="F5" s="47" t="s">
        <v>78</v>
      </c>
      <c r="G5" s="47" t="s">
        <v>81</v>
      </c>
      <c r="H5" s="47" t="s">
        <v>84</v>
      </c>
      <c r="I5" s="47" t="s">
        <v>85</v>
      </c>
      <c r="J5" s="47" t="s">
        <v>70</v>
      </c>
      <c r="K5" s="47" t="s">
        <v>86</v>
      </c>
      <c r="L5" s="48" t="s">
        <v>87</v>
      </c>
      <c r="M5" s="30"/>
      <c r="N5" s="30"/>
      <c r="O5" s="30"/>
      <c r="P5" s="30"/>
    </row>
    <row r="6" spans="1:16" ht="15">
      <c r="A6" s="43" t="s">
        <v>1</v>
      </c>
      <c r="B6" s="44"/>
      <c r="C6" s="44"/>
      <c r="D6" s="44"/>
      <c r="E6" s="44"/>
      <c r="F6" s="44"/>
      <c r="G6" s="44"/>
      <c r="H6" s="44"/>
      <c r="I6" s="44"/>
      <c r="J6" s="44"/>
      <c r="K6" s="44"/>
      <c r="L6" s="45"/>
      <c r="M6" s="30"/>
      <c r="N6" s="30"/>
      <c r="O6" s="30"/>
      <c r="P6" s="30"/>
    </row>
    <row r="7" spans="1:16" ht="15">
      <c r="A7" s="34" t="s">
        <v>73</v>
      </c>
      <c r="B7" s="35"/>
      <c r="C7" s="35"/>
      <c r="D7" s="35"/>
      <c r="E7" s="35"/>
      <c r="F7" s="35"/>
      <c r="G7" s="35"/>
      <c r="H7" s="35"/>
      <c r="I7" s="35"/>
      <c r="J7" s="35"/>
      <c r="K7" s="35"/>
      <c r="L7" s="36"/>
      <c r="M7" s="30"/>
      <c r="N7" s="30"/>
      <c r="O7" s="30"/>
      <c r="P7" s="30"/>
    </row>
    <row r="8" spans="1:16" ht="15">
      <c r="A8" s="34" t="s">
        <v>74</v>
      </c>
      <c r="B8" s="35"/>
      <c r="C8" s="35"/>
      <c r="D8" s="35"/>
      <c r="E8" s="35"/>
      <c r="F8" s="35"/>
      <c r="G8" s="35"/>
      <c r="H8" s="35"/>
      <c r="I8" s="35"/>
      <c r="J8" s="35"/>
      <c r="K8" s="35"/>
      <c r="L8" s="36"/>
      <c r="M8" s="30"/>
      <c r="N8" s="30"/>
      <c r="O8" s="30"/>
      <c r="P8" s="30"/>
    </row>
    <row r="9" spans="1:16" ht="15">
      <c r="A9" s="34" t="s">
        <v>71</v>
      </c>
      <c r="B9" s="35"/>
      <c r="C9" s="35"/>
      <c r="D9" s="35"/>
      <c r="E9" s="35"/>
      <c r="F9" s="35"/>
      <c r="G9" s="35"/>
      <c r="H9" s="35"/>
      <c r="I9" s="35"/>
      <c r="J9" s="35"/>
      <c r="K9" s="35"/>
      <c r="L9" s="36"/>
      <c r="M9" s="30"/>
      <c r="N9" s="30"/>
      <c r="O9" s="30"/>
      <c r="P9" s="30"/>
    </row>
    <row r="10" spans="1:16" ht="15">
      <c r="A10" s="34" t="s">
        <v>11</v>
      </c>
      <c r="B10" s="35"/>
      <c r="C10" s="35"/>
      <c r="D10" s="35"/>
      <c r="E10" s="35"/>
      <c r="F10" s="35"/>
      <c r="G10" s="35"/>
      <c r="H10" s="35"/>
      <c r="I10" s="35"/>
      <c r="J10" s="35"/>
      <c r="K10" s="35"/>
      <c r="L10" s="36"/>
      <c r="M10" s="30"/>
      <c r="N10" s="30"/>
      <c r="O10" s="30"/>
      <c r="P10" s="30"/>
    </row>
    <row r="11" spans="1:16" ht="15">
      <c r="A11" s="34" t="s">
        <v>75</v>
      </c>
      <c r="B11" s="35"/>
      <c r="C11" s="35"/>
      <c r="D11" s="35"/>
      <c r="E11" s="35"/>
      <c r="F11" s="35"/>
      <c r="G11" s="35"/>
      <c r="H11" s="35"/>
      <c r="I11" s="35"/>
      <c r="J11" s="35"/>
      <c r="K11" s="35"/>
      <c r="L11" s="36"/>
      <c r="M11" s="30"/>
      <c r="N11" s="30"/>
      <c r="O11" s="30"/>
      <c r="P11" s="30"/>
    </row>
    <row r="12" spans="1:16" ht="15">
      <c r="A12" s="37"/>
      <c r="B12" s="38"/>
      <c r="C12" s="38"/>
      <c r="D12" s="38"/>
      <c r="E12" s="38"/>
      <c r="F12" s="38"/>
      <c r="G12" s="38"/>
      <c r="H12" s="38"/>
      <c r="I12" s="38"/>
      <c r="J12" s="38"/>
      <c r="K12" s="38"/>
      <c r="L12" s="39"/>
      <c r="M12" s="30"/>
      <c r="N12" s="30"/>
      <c r="O12" s="30"/>
      <c r="P12" s="30"/>
    </row>
    <row r="13" spans="1:16" ht="15">
      <c r="A13" s="40"/>
      <c r="B13" s="41"/>
      <c r="C13" s="41"/>
      <c r="D13" s="41"/>
      <c r="E13" s="41"/>
      <c r="F13" s="41"/>
      <c r="G13" s="41"/>
      <c r="H13" s="41"/>
      <c r="I13" s="41"/>
      <c r="J13" s="41"/>
      <c r="K13" s="41"/>
      <c r="L13" s="42"/>
      <c r="M13" s="30"/>
      <c r="N13" s="30"/>
      <c r="O13" s="30"/>
      <c r="P13" s="30"/>
    </row>
    <row r="14" spans="1:16" ht="15">
      <c r="A14" s="30"/>
      <c r="B14" s="30"/>
      <c r="C14" s="30"/>
      <c r="D14" s="30"/>
      <c r="E14" s="30"/>
      <c r="F14" s="30"/>
      <c r="G14" s="30"/>
      <c r="H14" s="30"/>
      <c r="I14" s="30"/>
      <c r="J14" s="30"/>
      <c r="K14" s="30"/>
      <c r="L14" s="30"/>
      <c r="M14" s="30"/>
      <c r="N14" s="30"/>
      <c r="O14" s="30"/>
      <c r="P14" s="30"/>
    </row>
    <row r="15" spans="1:16" ht="15">
      <c r="A15" s="30"/>
      <c r="B15" s="30"/>
      <c r="C15" s="30"/>
      <c r="D15" s="30"/>
      <c r="E15" s="30"/>
      <c r="F15" s="30"/>
      <c r="G15" s="30"/>
      <c r="H15" s="30"/>
      <c r="I15" s="30"/>
      <c r="J15" s="30"/>
      <c r="K15" s="30"/>
      <c r="L15" s="30"/>
      <c r="M15" s="30"/>
      <c r="N15" s="30"/>
      <c r="O15" s="30"/>
      <c r="P15" s="30"/>
    </row>
    <row r="16" spans="1:16" ht="15">
      <c r="A16" s="30"/>
      <c r="B16" s="30"/>
      <c r="C16" s="30"/>
      <c r="D16" s="30"/>
      <c r="E16" s="30"/>
      <c r="F16" s="30"/>
      <c r="G16" s="30"/>
      <c r="H16" s="30"/>
      <c r="I16" s="30"/>
      <c r="J16" s="30"/>
      <c r="K16" s="30"/>
      <c r="L16" s="30"/>
      <c r="M16" s="30"/>
      <c r="N16" s="30"/>
      <c r="O16" s="30"/>
      <c r="P16" s="30"/>
    </row>
    <row r="17" spans="1:16" ht="15">
      <c r="A17" s="30"/>
      <c r="B17" s="30"/>
      <c r="C17" s="30"/>
      <c r="D17" s="30"/>
      <c r="E17" s="30"/>
      <c r="F17" s="30"/>
      <c r="G17" s="30"/>
      <c r="H17" s="30"/>
      <c r="I17" s="30"/>
      <c r="J17" s="30"/>
      <c r="K17" s="30"/>
      <c r="L17" s="30"/>
      <c r="M17" s="30"/>
      <c r="N17" s="30"/>
      <c r="O17" s="30"/>
      <c r="P17" s="30"/>
    </row>
    <row r="18" spans="1:16" ht="15">
      <c r="A18" s="30"/>
      <c r="B18" s="30"/>
      <c r="C18" s="30"/>
      <c r="D18" s="30"/>
      <c r="E18" s="30"/>
      <c r="F18" s="30"/>
      <c r="G18" s="30"/>
      <c r="H18" s="30"/>
      <c r="I18" s="30"/>
      <c r="J18" s="30"/>
      <c r="K18" s="30"/>
      <c r="L18" s="30"/>
      <c r="M18" s="30"/>
      <c r="N18" s="30"/>
      <c r="O18" s="30"/>
      <c r="P18" s="30"/>
    </row>
  </sheetData>
  <sheetProtection/>
  <mergeCells count="2">
    <mergeCell ref="C1:J1"/>
    <mergeCell ref="B2:J2"/>
  </mergeCells>
  <printOptions/>
  <pageMargins left="0.25" right="0.25" top="0.75" bottom="0.75" header="0.3" footer="0.3"/>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Кульков Дмитрий Львович</cp:lastModifiedBy>
  <cp:lastPrinted>2016-04-01T04:00:37Z</cp:lastPrinted>
  <dcterms:created xsi:type="dcterms:W3CDTF">2011-03-10T10:26:24Z</dcterms:created>
  <dcterms:modified xsi:type="dcterms:W3CDTF">2016-04-01T04:02:24Z</dcterms:modified>
  <cp:category/>
  <cp:version/>
  <cp:contentType/>
  <cp:contentStatus/>
</cp:coreProperties>
</file>